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495" activeTab="0"/>
  </bookViews>
  <sheets>
    <sheet name="дох." sheetId="1" r:id="rId1"/>
    <sheet name="расх." sheetId="2" state="hidden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'дох.'!$5:$5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<sst xmlns="http://schemas.openxmlformats.org/spreadsheetml/2006/main" count="191" uniqueCount="185">
  <si>
    <t>Исполнено</t>
  </si>
  <si>
    <t>(руб.)</t>
  </si>
  <si>
    <t>0702</t>
  </si>
  <si>
    <t>Уточненные бюджетные назначения</t>
  </si>
  <si>
    <t>% исполнения к уточненным бюджетным назначениям</t>
  </si>
  <si>
    <t>Темп роста %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</si>
  <si>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</si>
  <si>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</si>
  <si>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</si>
  <si>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</si>
  <si>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</si>
  <si>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</si>
  <si>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</si>
  <si>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</si>
  <si>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</si>
  <si>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</si>
  <si>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</si>
  <si>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</si>
  <si>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</si>
  <si>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</si>
  <si>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</si>
  <si>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</si>
  <si>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</si>
  <si>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</si>
  <si>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</si>
  <si>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</si>
  <si>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</si>
  <si>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</si>
  <si>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</si>
  <si>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</si>
  <si>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</si>
  <si>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</si>
  <si>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</si>
  <si>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</si>
  <si>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</si>
  <si>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</si>
  <si>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</si>
  <si>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</si>
  <si>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</si>
  <si>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</si>
  <si>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</si>
  <si>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</si>
  <si>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</si>
  <si>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</si>
  <si>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</si>
  <si>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</si>
  <si>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</si>
  <si>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</si>
  <si>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</si>
  <si>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</si>
  <si>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</si>
  <si>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</si>
  <si>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</si>
  <si>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</si>
  <si>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</si>
  <si>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</si>
  <si>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</si>
  <si>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</si>
  <si>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</si>
  <si>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</si>
  <si>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</si>
  <si>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</si>
  <si>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</si>
  <si>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</si>
  <si>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</si>
  <si>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</si>
  <si>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</si>
  <si>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</si>
  <si>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</si>
  <si>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</si>
  <si>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</si>
  <si>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</si>
  <si>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Отклонение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</si>
  <si>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</si>
  <si>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</si>
  <si>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</si>
  <si>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</si>
  <si>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</si>
  <si>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</si>
  <si>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</si>
  <si>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</si>
  <si>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Судебная система</t>
  </si>
  <si>
    <t>0105</t>
  </si>
  <si>
    <t>Аналитические данные в сравнении с соответсвующим периодом 2019 г.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</si>
  <si>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</si>
  <si>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</si>
  <si>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</si>
  <si>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</si>
  <si>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</si>
  <si>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</si>
  <si>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</si>
  <si>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</si>
  <si>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</si>
  <si>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</si>
  <si>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Развитие системы образования Ильинского муниципального района</t>
  </si>
  <si>
    <t>Социальная поддержка граждан в Ильинском муниципальном районе</t>
  </si>
  <si>
    <t>Обеспечение безопасности граждан и профилактика правонарушений в Ильинском муниципальном районе</t>
  </si>
  <si>
    <t>Развитие транспортной системы Ильинского муниципального района</t>
  </si>
  <si>
    <t>Управление муниципальными финансами и муниципальным долгом Ильинского муниципального района</t>
  </si>
  <si>
    <t>Развитие муниципального управления Ильинского муниципального района</t>
  </si>
  <si>
    <t>Обеспечение жильем отдельных категорий граждан Ильинского муниципального района</t>
  </si>
  <si>
    <t>Управление муниципальным имуществом и земельными ресурсами Ильинского мунципального района</t>
  </si>
  <si>
    <t>10.</t>
  </si>
  <si>
    <t>Развитие музейного дела и туризма в Ильинском муниципальном районе</t>
  </si>
  <si>
    <t>11.</t>
  </si>
  <si>
    <t>12.</t>
  </si>
  <si>
    <t>Обеспечение населения Ильинского муниципального района объектами инженерной инфраструктуры и услугами жилищно-коммунального хозяйства</t>
  </si>
  <si>
    <t>Развитие физической культуры и спорта в Ильинском муниципальном районе</t>
  </si>
  <si>
    <t>Наименование муниципальной программы/подпрограммы</t>
  </si>
  <si>
    <t>Подпрограмма "Развитие дошкольного образования"</t>
  </si>
  <si>
    <t>Подпрограмма "Развитие начального, основного, среднего общего образования"</t>
  </si>
  <si>
    <t>1.1</t>
  </si>
  <si>
    <t>1.2</t>
  </si>
  <si>
    <t>1.3</t>
  </si>
  <si>
    <t>Подпрограмма "Развитие дополнительного образования"</t>
  </si>
  <si>
    <t>1.4</t>
  </si>
  <si>
    <t>Подпрограмма "Развитие структурных подразделений образования"</t>
  </si>
  <si>
    <t>1.5</t>
  </si>
  <si>
    <t>Подпрограмма "Финансовое обеспечение предоставления мер социальной поддержки в сфере образования"</t>
  </si>
  <si>
    <t>1.6</t>
  </si>
  <si>
    <t>Подпрограмма "Создание современных условий в муниципальных образовательных учреждениях"</t>
  </si>
  <si>
    <t>1.7</t>
  </si>
  <si>
    <t>Подпрограмма "Организация муниципальных мероприятий в сфере образования"</t>
  </si>
  <si>
    <t>1.8</t>
  </si>
  <si>
    <t>Подпрограмма "Внедрение Всероссийского физкультурно-спортивного комплекса "Готов к труду и обороне" (ГТО)</t>
  </si>
  <si>
    <t>2.1</t>
  </si>
  <si>
    <t>Подпрограмма "Дети Ильинского муниципального района"</t>
  </si>
  <si>
    <t>2.2</t>
  </si>
  <si>
    <t>Подпрограмма "Повышение качества жизни граждан пожилого возраста"</t>
  </si>
  <si>
    <t>3.1</t>
  </si>
  <si>
    <t>Подпрограмма "Профилактика правонарушений и наркомании, борьба с преступностью, предупреждение террористической и экстремисткой деятельности, обеспчение безопасности граждан на территории Ильинского муниципального района"</t>
  </si>
  <si>
    <t>3.2</t>
  </si>
  <si>
    <t>Подпрограмма "Совершенствование уровня гражданской защиты и обеспечение пожарной безопасности"</t>
  </si>
  <si>
    <t>4.1</t>
  </si>
  <si>
    <t>Подпрограмма "Ремонт и содержание автомобильных дорог общего пользования местного значения Ильинского муниципального района</t>
  </si>
  <si>
    <t>4.2</t>
  </si>
  <si>
    <t>Подпрограмма "Развитие пассажирского автотранспортного обслуживания населения Ильинского муниципального района"</t>
  </si>
  <si>
    <t>4.3</t>
  </si>
  <si>
    <t>Подпрограмма"Формирование законопослушного поведения участников дорожного движения в Ильинском муниципальном районе"</t>
  </si>
  <si>
    <t>5.2</t>
  </si>
  <si>
    <t>Подпрограмма "Управление общественными финансами"</t>
  </si>
  <si>
    <t>5.3</t>
  </si>
  <si>
    <t>Подпрограмма "Обеспечение деятельности финансового отдела Ильинского муниципального района"</t>
  </si>
  <si>
    <t>5.4</t>
  </si>
  <si>
    <t>Подпрограмма "Развитие системы межбюджетных отношений с бюджетами поселений Ильинского муниципального района"</t>
  </si>
  <si>
    <t>6.1</t>
  </si>
  <si>
    <t>Подпрограмма "Обеспечение деятельности администрации Ильинского муниципального района и ее структурных подразделений"</t>
  </si>
  <si>
    <t>6.2</t>
  </si>
  <si>
    <t>Подпрограмма "Развитие кадрового потенциала муниципальной службы Ильинского муниципального района"</t>
  </si>
  <si>
    <t>6.3</t>
  </si>
  <si>
    <t>Подпрограмма "Повышение качества предоставления государственных и муниципальных услуг в Ильинском муниципальном районе"</t>
  </si>
  <si>
    <t>6.4</t>
  </si>
  <si>
    <t>Подпрограмма "Развитие информационного общества Ильинского муниципального района"</t>
  </si>
  <si>
    <t>7.1</t>
  </si>
  <si>
    <t>8.1</t>
  </si>
  <si>
    <t>Подпрограмма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</si>
  <si>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9.1</t>
  </si>
  <si>
    <t>10.1</t>
  </si>
  <si>
    <t>Подпрограмма "Организация музейного обслуживания населения Ильинского муниципального района"</t>
  </si>
  <si>
    <t>Подпрограмма "Организация и развитие туризма на территориии Ильинского муниципального района"</t>
  </si>
  <si>
    <t>11.1</t>
  </si>
  <si>
    <t>12.1</t>
  </si>
  <si>
    <t>Подпрограмма "Содержание муниципального жилищного фонда Ильинского муниципального района"</t>
  </si>
  <si>
    <t>Подпрограмма "Создание условий для обеспечения населения Ильинского муниципального района услугами холодного водоснабжения и водоотведения"</t>
  </si>
  <si>
    <t>Подпрограмма "Развитие физической культуры и массового спорта в Ильинском муниципальном районе"</t>
  </si>
  <si>
    <t>ИТОГО РАСХОДОВ</t>
  </si>
  <si>
    <t>Темпа роста          %</t>
  </si>
  <si>
    <t>6.5</t>
  </si>
  <si>
    <t>Подпрограмма "Обечпечение деятельности органов местного самоуправления Ильинского муниципального района"</t>
  </si>
  <si>
    <t>Развитие малого и среднего предпринимательства в Ильинском муниципальном районе</t>
  </si>
  <si>
    <t>Подпрограмма "Развитие малого и среднего предпринимательства в Ильинском муниципальном районе"</t>
  </si>
  <si>
    <t>Подпрограмма "Управление и распоряжение муниципальным имуществом и земельными ресурсами Ильинского муниципального района"</t>
  </si>
  <si>
    <t>10.2</t>
  </si>
  <si>
    <t>Подпрограмма "Создание условий для обеспечения населения Ильинского муниципального района услугами бытового обслуживания"</t>
  </si>
  <si>
    <t>11.2</t>
  </si>
  <si>
    <t>11.3</t>
  </si>
  <si>
    <t>Исполнение бюджета Ильинского муниципального района за 1 квартал 2024 года</t>
  </si>
  <si>
    <t>по муниципальным программам по состоянию на 01.04.2024 г.</t>
  </si>
  <si>
    <t>Аналитические данные в сравнении с соответсвующим периодом 2023 года</t>
  </si>
  <si>
    <t>13.</t>
  </si>
  <si>
    <t>Охрана окружающей среды Ильинского муниципального района</t>
  </si>
  <si>
    <t>13.1</t>
  </si>
  <si>
    <t>13.2</t>
  </si>
  <si>
    <t>Организация проведения мероприятий по содержанию сибиреязвенных скотомогильников</t>
  </si>
  <si>
    <t>Повышение экологической безопасности и улечшение состояния окружающей среды на территории Ильинского муниципального района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</si>
</sst>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0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87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9" fontId="7" fillId="0" borderId="2">
      <alignment horizontal="center" wrapText="1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9" fontId="7" fillId="0" borderId="4">
      <alignment horizontal="center" wrapText="1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7" fillId="0" borderId="5">
      <alignment horizontal="center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49" fontId="7" fillId="0" borderId="7">
      <alignment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4" fontId="7" fillId="0" borderId="5">
      <alignment horizontal="right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4" fontId="7" fillId="0" borderId="2">
      <alignment horizontal="right"/>
      <protection/>
    </xf>
    <xf numFmtId="0" fontId="57" fillId="20" borderId="0">
      <alignment/>
      <protection/>
    </xf>
    <xf numFmtId="0" fontId="57" fillId="20" borderId="0">
      <alignment/>
      <protection/>
    </xf>
    <xf numFmtId="0" fontId="57" fillId="20" borderId="0">
      <alignment/>
      <protection/>
    </xf>
    <xf numFmtId="0" fontId="57" fillId="20" borderId="0">
      <alignment/>
      <protection/>
    </xf>
    <xf numFmtId="49" fontId="7" fillId="0" borderId="0">
      <alignment horizontal="right"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4" fontId="7" fillId="0" borderId="11">
      <alignment horizontal="right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49" fontId="7" fillId="0" borderId="12">
      <alignment horizontal="center"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4" fontId="7" fillId="0" borderId="13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0" fontId="7" fillId="0" borderId="15">
      <alignment horizontal="left" wrapText="1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0" fontId="2" fillId="0" borderId="16">
      <alignment horizontal="left" wrapText="1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0" fontId="7" fillId="0" borderId="18">
      <alignment horizontal="left" wrapText="1" indent="1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" fillId="0" borderId="19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7" fillId="0" borderId="7">
      <alignment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" fillId="0" borderId="7">
      <alignment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2" fillId="0" borderId="0">
      <alignment horizontal="center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2" fillId="0" borderId="7">
      <alignment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0" fontId="7" fillId="0" borderId="22">
      <alignment horizontal="left" wrapText="1" inden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0" fontId="5" fillId="21" borderId="25">
      <alignment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7" fillId="0" borderId="7">
      <alignment horizontal="left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49" fontId="7" fillId="0" borderId="27">
      <alignment horizontal="center" wrapTex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6" fillId="0" borderId="28">
      <alignment/>
      <protection/>
    </xf>
    <xf numFmtId="0" fontId="56" fillId="0" borderId="28">
      <alignment/>
      <protection/>
    </xf>
    <xf numFmtId="0" fontId="56" fillId="0" borderId="28">
      <alignment/>
      <protection/>
    </xf>
    <xf numFmtId="0" fontId="56" fillId="0" borderId="28">
      <alignment/>
      <protection/>
    </xf>
    <xf numFmtId="0" fontId="7" fillId="0" borderId="29">
      <alignment horizontal="left" wrapText="1"/>
      <protection/>
    </xf>
    <xf numFmtId="0" fontId="56" fillId="0" borderId="30">
      <alignment/>
      <protection/>
    </xf>
    <xf numFmtId="0" fontId="56" fillId="0" borderId="30">
      <alignment/>
      <protection/>
    </xf>
    <xf numFmtId="0" fontId="56" fillId="0" borderId="30">
      <alignment/>
      <protection/>
    </xf>
    <xf numFmtId="0" fontId="56" fillId="0" borderId="30">
      <alignment/>
      <protection/>
    </xf>
    <xf numFmtId="0" fontId="7" fillId="0" borderId="15">
      <alignment horizontal="left" wrapText="1" indent="1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0" fontId="7" fillId="0" borderId="29">
      <alignment horizontal="left" wrapText="1" inden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33">
      <alignment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11" fillId="0" borderId="7">
      <alignment wrapText="1"/>
      <protection/>
    </xf>
    <xf numFmtId="0" fontId="58" fillId="0" borderId="38">
      <alignment/>
      <protection/>
    </xf>
    <xf numFmtId="0" fontId="58" fillId="0" borderId="38">
      <alignment/>
      <protection/>
    </xf>
    <xf numFmtId="0" fontId="58" fillId="0" borderId="38">
      <alignment/>
      <protection/>
    </xf>
    <xf numFmtId="0" fontId="58" fillId="0" borderId="38">
      <alignment/>
      <protection/>
    </xf>
    <xf numFmtId="0" fontId="11" fillId="0" borderId="37">
      <alignment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0" fontId="11" fillId="0" borderId="19">
      <alignment wrapText="1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0" fontId="2" fillId="0" borderId="40">
      <alignment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6" fillId="0" borderId="57">
      <alignment/>
      <protection/>
    </xf>
    <xf numFmtId="0" fontId="56" fillId="0" borderId="57">
      <alignment/>
      <protection/>
    </xf>
    <xf numFmtId="0" fontId="56" fillId="0" borderId="57">
      <alignment/>
      <protection/>
    </xf>
    <xf numFmtId="0" fontId="56" fillId="0" borderId="57">
      <alignment/>
      <protection/>
    </xf>
    <xf numFmtId="49" fontId="7" fillId="0" borderId="7">
      <alignment horizontal="center" vertical="center" wrapText="1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21" borderId="7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0" fontId="5" fillId="21" borderId="61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7" fillId="0" borderId="63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8" fillId="0" borderId="38">
      <alignment horizontal="left" wrapText="1" indent="2"/>
      <protection/>
    </xf>
    <xf numFmtId="0" fontId="57" fillId="0" borderId="20">
      <alignment horizontal="left" wrapText="1" indent="1"/>
      <protection/>
    </xf>
    <xf numFmtId="0" fontId="57" fillId="0" borderId="20">
      <alignment horizontal="left" wrapText="1" indent="1"/>
      <protection/>
    </xf>
    <xf numFmtId="0" fontId="57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" fillId="21" borderId="19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7" fillId="0" borderId="7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7" fillId="0" borderId="61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7" fillId="0" borderId="19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" fillId="21" borderId="66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49" fontId="7" fillId="0" borderId="51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7" fillId="0" borderId="52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0" fontId="5" fillId="21" borderId="68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7" fillId="0" borderId="55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7" fillId="0" borderId="0">
      <alignment horizontal="center"/>
      <protection/>
    </xf>
    <xf numFmtId="0" fontId="57" fillId="0" borderId="57">
      <alignment/>
      <protection/>
    </xf>
    <xf numFmtId="0" fontId="57" fillId="0" borderId="57">
      <alignment/>
      <protection/>
    </xf>
    <xf numFmtId="0" fontId="57" fillId="0" borderId="57">
      <alignment/>
      <protection/>
    </xf>
    <xf numFmtId="0" fontId="57" fillId="0" borderId="57">
      <alignment/>
      <protection/>
    </xf>
    <xf numFmtId="49" fontId="7" fillId="0" borderId="19">
      <alignment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49" fontId="7" fillId="0" borderId="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7" fillId="0" borderId="2">
      <alignment horizontal="center"/>
      <protection/>
    </xf>
    <xf numFmtId="49" fontId="57" fillId="0" borderId="0">
      <alignment/>
      <protection/>
    </xf>
    <xf numFmtId="49" fontId="57" fillId="0" borderId="0">
      <alignment/>
      <protection/>
    </xf>
    <xf numFmtId="49" fontId="57" fillId="0" borderId="0">
      <alignment/>
      <protection/>
    </xf>
    <xf numFmtId="49" fontId="57" fillId="0" borderId="0">
      <alignment/>
      <protection/>
    </xf>
    <xf numFmtId="49" fontId="7" fillId="0" borderId="32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7" fillId="0" borderId="37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0" fontId="5" fillId="21" borderId="71">
      <alignment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7" fillId="23" borderId="55">
      <alignment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0" fontId="7" fillId="23" borderId="0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4" fillId="0" borderId="74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49" fontId="9" fillId="0" borderId="75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0" fontId="7" fillId="0" borderId="75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4" fillId="0" borderId="7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7" fillId="0" borderId="58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49" fontId="5" fillId="0" borderId="77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172" fontId="7" fillId="0" borderId="16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0" fontId="7" fillId="0" borderId="80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49" fontId="7" fillId="0" borderId="18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7" fillId="0" borderId="16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0" fontId="7" fillId="0" borderId="16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49" fontId="7" fillId="0" borderId="83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0" fontId="1" fillId="0" borderId="55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5" fillId="0" borderId="85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" fillId="0" borderId="60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4" fontId="7" fillId="0" borderId="12">
      <alignment horizontal="right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49" fontId="7" fillId="0" borderId="33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0" fontId="7" fillId="0" borderId="89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6" fillId="0" borderId="0">
      <alignment/>
      <protection/>
    </xf>
    <xf numFmtId="49" fontId="56" fillId="0" borderId="0">
      <alignment/>
      <protection/>
    </xf>
    <xf numFmtId="49" fontId="56" fillId="0" borderId="0">
      <alignment/>
      <protection/>
    </xf>
    <xf numFmtId="49" fontId="56" fillId="0" borderId="0">
      <alignment/>
      <protection/>
    </xf>
    <xf numFmtId="0" fontId="7" fillId="0" borderId="16">
      <alignment horizontal="left" wrapText="1" indent="1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21" borderId="90">
      <alignment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0" fontId="7" fillId="23" borderId="25">
      <alignment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0" fontId="3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49" fontId="5" fillId="0" borderId="0">
      <alignment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7" fillId="0" borderId="0">
      <alignment horizontal="right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49" fontId="7" fillId="0" borderId="0">
      <alignment horizontal="right"/>
      <protection/>
    </xf>
    <xf numFmtId="0" fontId="57" fillId="0" borderId="62">
      <alignment/>
      <protection/>
    </xf>
    <xf numFmtId="0" fontId="57" fillId="0" borderId="62">
      <alignment/>
      <protection/>
    </xf>
    <xf numFmtId="0" fontId="57" fillId="0" borderId="62">
      <alignment/>
      <protection/>
    </xf>
    <xf numFmtId="0" fontId="57" fillId="0" borderId="62">
      <alignment/>
      <protection/>
    </xf>
    <xf numFmtId="0" fontId="7" fillId="0" borderId="0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7" fillId="0" borderId="7">
      <alignment horizontal="left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0" fontId="7" fillId="0" borderId="61">
      <alignment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0" fontId="2" fillId="0" borderId="92">
      <alignment horizontal="left" wrapText="1"/>
      <protection/>
    </xf>
    <xf numFmtId="0" fontId="57" fillId="0" borderId="93">
      <alignment/>
      <protection/>
    </xf>
    <xf numFmtId="0" fontId="57" fillId="0" borderId="93">
      <alignment/>
      <protection/>
    </xf>
    <xf numFmtId="0" fontId="57" fillId="0" borderId="93">
      <alignment/>
      <protection/>
    </xf>
    <xf numFmtId="0" fontId="57" fillId="0" borderId="93">
      <alignment/>
      <protection/>
    </xf>
    <xf numFmtId="0" fontId="7" fillId="0" borderId="11">
      <alignment horizontal="left" wrapText="1" inden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6" fillId="22" borderId="57">
      <alignment/>
      <protection/>
    </xf>
    <xf numFmtId="0" fontId="56" fillId="22" borderId="57">
      <alignment/>
      <protection/>
    </xf>
    <xf numFmtId="0" fontId="56" fillId="22" borderId="57">
      <alignment/>
      <protection/>
    </xf>
    <xf numFmtId="0" fontId="56" fillId="22" borderId="57">
      <alignment/>
      <protection/>
    </xf>
    <xf numFmtId="49" fontId="7" fillId="0" borderId="52">
      <alignment horizontal="center" wrapText="1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0" fontId="7" fillId="0" borderId="95">
      <alignment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0" fontId="7" fillId="0" borderId="96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0" fontId="5" fillId="21" borderId="55">
      <alignment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7" fillId="0" borderId="27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0" fontId="5" fillId="0" borderId="55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7" fillId="30" borderId="98" applyNumberFormat="0" applyAlignment="0" applyProtection="0"/>
    <xf numFmtId="0" fontId="68" fillId="31" borderId="99" applyNumberFormat="0" applyAlignment="0" applyProtection="0"/>
    <xf numFmtId="0" fontId="69" fillId="31" borderId="98" applyNumberFormat="0" applyAlignment="0" applyProtection="0"/>
    <xf numFmtId="170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70" fillId="0" borderId="100" applyNumberFormat="0" applyFill="0" applyAlignment="0" applyProtection="0"/>
    <xf numFmtId="0" fontId="71" fillId="0" borderId="101" applyNumberFormat="0" applyFill="0" applyAlignment="0" applyProtection="0"/>
    <xf numFmtId="0" fontId="72" fillId="0" borderId="10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3" applyNumberFormat="0" applyFill="0" applyAlignment="0" applyProtection="0"/>
    <xf numFmtId="0" fontId="74" fillId="32" borderId="104" applyNumberFormat="0" applyAlignment="0" applyProtection="0"/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54" fillId="35" borderId="105" applyNumberFormat="0" applyFont="0" applyAlignment="0" applyProtection="0"/>
    <xf numFmtId="9" fontId="54" fillId="0" borderId="0" applyFont="0" applyFill="0" applyBorder="0" applyAlignment="0" applyProtection="0"/>
    <xf numFmtId="0" fontId="79" fillId="0" borderId="106" applyNumberFormat="0" applyFill="0" applyAlignment="0" applyProtection="0"/>
    <xf numFmtId="0" fontId="80" fillId="0" borderId="0" applyNumberFormat="0" applyFill="0" applyBorder="0" applyAlignment="0" applyProtection="0"/>
    <xf numFmtId="171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81" fillId="3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863">
      <alignment/>
      <protection/>
    </xf>
    <xf numFmtId="4" fontId="16" fillId="0" borderId="107" xfId="863" applyNumberFormat="1" applyFont="1" applyBorder="1" applyAlignment="1">
      <alignment shrinkToFit="1"/>
      <protection/>
    </xf>
    <xf numFmtId="4" fontId="17" fillId="0" borderId="107" xfId="863" applyNumberFormat="1" applyFont="1" applyBorder="1" applyAlignment="1">
      <alignment shrinkToFit="1"/>
      <protection/>
    </xf>
    <xf numFmtId="0" fontId="15" fillId="0" borderId="107" xfId="863" applyFont="1" applyBorder="1" applyAlignment="1">
      <alignment horizontal="center" vertical="center" wrapText="1"/>
      <protection/>
    </xf>
    <xf numFmtId="0" fontId="82" fillId="0" borderId="107" xfId="0" applyFont="1" applyBorder="1" applyAlignment="1">
      <alignment horizontal="justify" vertical="top" wrapText="1" readingOrder="1"/>
    </xf>
    <xf numFmtId="49" fontId="82" fillId="0" borderId="107" xfId="0" applyNumberFormat="1" applyFont="1" applyBorder="1" applyAlignment="1">
      <alignment horizontal="center" wrapText="1" readingOrder="1"/>
    </xf>
    <xf numFmtId="0" fontId="83" fillId="0" borderId="107" xfId="0" applyFont="1" applyBorder="1" applyAlignment="1">
      <alignment horizontal="justify" vertical="top" wrapText="1" readingOrder="1"/>
    </xf>
    <xf numFmtId="49" fontId="83" fillId="0" borderId="107" xfId="0" applyNumberFormat="1" applyFont="1" applyBorder="1" applyAlignment="1">
      <alignment horizontal="center" wrapText="1" readingOrder="1"/>
    </xf>
    <xf numFmtId="0" fontId="83" fillId="0" borderId="107" xfId="0" applyFont="1" applyBorder="1" applyAlignment="1">
      <alignment horizontal="justify" wrapText="1" readingOrder="1"/>
    </xf>
    <xf numFmtId="4" fontId="21" fillId="0" borderId="107" xfId="0" applyNumberFormat="1" applyFont="1" applyBorder="1" applyAlignment="1">
      <alignment shrinkToFit="1"/>
    </xf>
    <xf numFmtId="0" fontId="23" fillId="0" borderId="108" xfId="798" applyNumberFormat="1" applyFont="1" applyBorder="1" applyProtection="1">
      <alignment horizontal="left" wrapText="1"/>
      <protection/>
    </xf>
    <xf numFmtId="0" fontId="21" fillId="0" borderId="109" xfId="0" applyFont="1" applyBorder="1" applyAlignment="1">
      <alignment shrinkToFit="1"/>
    </xf>
    <xf numFmtId="4" fontId="21" fillId="0" borderId="109" xfId="0" applyNumberFormat="1" applyFont="1" applyBorder="1" applyAlignment="1">
      <alignment shrinkToFit="1"/>
    </xf>
    <xf numFmtId="4" fontId="22" fillId="0" borderId="107" xfId="0" applyNumberFormat="1" applyFont="1" applyBorder="1" applyAlignment="1">
      <alignment shrinkToFit="1"/>
    </xf>
    <xf numFmtId="179" fontId="21" fillId="0" borderId="110" xfId="0" applyNumberFormat="1" applyFont="1" applyBorder="1" applyAlignment="1">
      <alignment shrinkToFit="1"/>
    </xf>
    <xf numFmtId="173" fontId="21" fillId="0" borderId="107" xfId="0" applyNumberFormat="1" applyFont="1" applyBorder="1" applyAlignment="1">
      <alignment shrinkToFit="1"/>
    </xf>
    <xf numFmtId="173" fontId="22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82" fillId="0" borderId="107" xfId="0" applyFont="1" applyBorder="1" applyAlignment="1">
      <alignment horizontal="left" wrapText="1" readingOrder="1"/>
    </xf>
    <xf numFmtId="0" fontId="84" fillId="0" borderId="111" xfId="864" applyFont="1" applyBorder="1" applyAlignment="1">
      <alignment horizontal="center" vertical="center" wrapText="1"/>
      <protection/>
    </xf>
    <xf numFmtId="0" fontId="84" fillId="0" borderId="107" xfId="864" applyFont="1" applyBorder="1" applyAlignment="1">
      <alignment horizontal="center" vertical="center" wrapText="1"/>
      <protection/>
    </xf>
    <xf numFmtId="0" fontId="25" fillId="0" borderId="0" xfId="863" applyFont="1">
      <alignment/>
      <protection/>
    </xf>
    <xf numFmtId="0" fontId="26" fillId="0" borderId="0" xfId="863" applyFont="1">
      <alignment/>
      <protection/>
    </xf>
    <xf numFmtId="0" fontId="28" fillId="0" borderId="0" xfId="863" applyFont="1">
      <alignment/>
      <protection/>
    </xf>
    <xf numFmtId="0" fontId="26" fillId="37" borderId="0" xfId="863" applyFont="1" applyFill="1">
      <alignment/>
      <protection/>
    </xf>
    <xf numFmtId="0" fontId="28" fillId="37" borderId="0" xfId="863" applyFont="1" applyFill="1">
      <alignment/>
      <protection/>
    </xf>
    <xf numFmtId="0" fontId="21" fillId="0" borderId="107" xfId="863" applyFont="1" applyBorder="1" applyAlignment="1">
      <alignment horizontal="justify" vertical="center" wrapText="1"/>
      <protection/>
    </xf>
    <xf numFmtId="0" fontId="27" fillId="0" borderId="107" xfId="863" applyFont="1" applyBorder="1" applyAlignment="1">
      <alignment horizontal="justify" vertical="center" wrapText="1"/>
      <protection/>
    </xf>
    <xf numFmtId="0" fontId="21" fillId="0" borderId="107" xfId="863" applyFont="1" applyBorder="1" applyAlignment="1">
      <alignment horizontal="justify" vertical="center"/>
      <protection/>
    </xf>
    <xf numFmtId="0" fontId="0" fillId="0" borderId="0" xfId="863" applyAlignment="1">
      <alignment vertical="center"/>
      <protection/>
    </xf>
    <xf numFmtId="0" fontId="27" fillId="0" borderId="107" xfId="863" applyFont="1" applyBorder="1" applyAlignment="1">
      <alignment horizontal="justify" vertical="center"/>
      <protection/>
    </xf>
    <xf numFmtId="0" fontId="21" fillId="37" borderId="107" xfId="863" applyFont="1" applyFill="1" applyBorder="1" applyAlignment="1">
      <alignment horizontal="justify" vertical="center"/>
      <protection/>
    </xf>
    <xf numFmtId="0" fontId="27" fillId="37" borderId="107" xfId="863" applyFont="1" applyFill="1" applyBorder="1" applyAlignment="1">
      <alignment horizontal="justify" vertical="center"/>
      <protection/>
    </xf>
    <xf numFmtId="0" fontId="85" fillId="0" borderId="107" xfId="514" applyNumberFormat="1" applyFont="1" applyBorder="1" applyAlignment="1" applyProtection="1">
      <alignment horizontal="justify" vertical="center" wrapText="1"/>
      <protection locked="0"/>
    </xf>
    <xf numFmtId="0" fontId="19" fillId="0" borderId="107" xfId="864" applyFont="1" applyBorder="1" applyAlignment="1">
      <alignment horizontal="justify" vertical="center" wrapText="1"/>
      <protection/>
    </xf>
    <xf numFmtId="0" fontId="21" fillId="0" borderId="107" xfId="864" applyFont="1" applyFill="1" applyBorder="1" applyAlignment="1">
      <alignment horizontal="justify" vertical="center" wrapText="1"/>
      <protection/>
    </xf>
    <xf numFmtId="0" fontId="27" fillId="0" borderId="107" xfId="864" applyFont="1" applyFill="1" applyBorder="1" applyAlignment="1">
      <alignment horizontal="justify" vertical="center" wrapText="1"/>
      <protection/>
    </xf>
    <xf numFmtId="49" fontId="0" fillId="0" borderId="0" xfId="863" applyNumberFormat="1" applyAlignment="1">
      <alignment vertical="center"/>
      <protection/>
    </xf>
    <xf numFmtId="49" fontId="21" fillId="0" borderId="107" xfId="863" applyNumberFormat="1" applyFont="1" applyBorder="1" applyAlignment="1">
      <alignment horizontal="center" vertical="center"/>
      <protection/>
    </xf>
    <xf numFmtId="49" fontId="27" fillId="0" borderId="107" xfId="863" applyNumberFormat="1" applyFont="1" applyBorder="1" applyAlignment="1">
      <alignment horizontal="center" vertical="center"/>
      <protection/>
    </xf>
    <xf numFmtId="49" fontId="21" fillId="37" borderId="107" xfId="863" applyNumberFormat="1" applyFont="1" applyFill="1" applyBorder="1" applyAlignment="1">
      <alignment horizontal="center" vertical="center"/>
      <protection/>
    </xf>
    <xf numFmtId="49" fontId="27" fillId="37" borderId="107" xfId="863" applyNumberFormat="1" applyFont="1" applyFill="1" applyBorder="1" applyAlignment="1">
      <alignment horizontal="center" vertical="center"/>
      <protection/>
    </xf>
    <xf numFmtId="49" fontId="21" fillId="0" borderId="107" xfId="864" applyNumberFormat="1" applyFont="1" applyFill="1" applyBorder="1" applyAlignment="1">
      <alignment horizontal="center" vertical="center" shrinkToFit="1"/>
      <protection/>
    </xf>
    <xf numFmtId="49" fontId="27" fillId="0" borderId="107" xfId="864" applyNumberFormat="1" applyFont="1" applyFill="1" applyBorder="1" applyAlignment="1">
      <alignment horizontal="center" vertical="center" shrinkToFit="1"/>
      <protection/>
    </xf>
    <xf numFmtId="49" fontId="85" fillId="0" borderId="112" xfId="609" applyNumberFormat="1" applyFont="1" applyBorder="1" applyAlignment="1" applyProtection="1">
      <alignment horizontal="center" vertical="center"/>
      <protection locked="0"/>
    </xf>
    <xf numFmtId="49" fontId="17" fillId="0" borderId="107" xfId="863" applyNumberFormat="1" applyFont="1" applyBorder="1" applyAlignment="1">
      <alignment horizontal="center" vertical="center"/>
      <protection/>
    </xf>
    <xf numFmtId="4" fontId="21" fillId="0" borderId="107" xfId="863" applyNumberFormat="1" applyFont="1" applyBorder="1" applyAlignment="1">
      <alignment vertical="center" shrinkToFit="1"/>
      <protection/>
    </xf>
    <xf numFmtId="4" fontId="27" fillId="0" borderId="107" xfId="863" applyNumberFormat="1" applyFont="1" applyBorder="1" applyAlignment="1">
      <alignment vertical="center" shrinkToFit="1"/>
      <protection/>
    </xf>
    <xf numFmtId="4" fontId="21" fillId="37" borderId="107" xfId="863" applyNumberFormat="1" applyFont="1" applyFill="1" applyBorder="1" applyAlignment="1">
      <alignment vertical="center" shrinkToFit="1"/>
      <protection/>
    </xf>
    <xf numFmtId="4" fontId="21" fillId="0" borderId="107" xfId="864" applyNumberFormat="1" applyFont="1" applyFill="1" applyBorder="1" applyAlignment="1">
      <alignment vertical="center" shrinkToFit="1"/>
      <protection/>
    </xf>
    <xf numFmtId="4" fontId="86" fillId="0" borderId="36" xfId="663" applyNumberFormat="1" applyFont="1" applyBorder="1" applyAlignment="1" applyProtection="1">
      <alignment horizontal="right" vertical="center" shrinkToFit="1"/>
      <protection/>
    </xf>
    <xf numFmtId="4" fontId="87" fillId="0" borderId="36" xfId="663" applyNumberFormat="1" applyFont="1" applyBorder="1" applyAlignment="1" applyProtection="1">
      <alignment horizontal="right" vertical="center" shrinkToFit="1"/>
      <protection/>
    </xf>
    <xf numFmtId="49" fontId="29" fillId="0" borderId="107" xfId="864" applyNumberFormat="1" applyFont="1" applyFill="1" applyBorder="1" applyAlignment="1">
      <alignment horizontal="center" vertical="center" shrinkToFit="1"/>
      <protection/>
    </xf>
    <xf numFmtId="0" fontId="29" fillId="0" borderId="107" xfId="864" applyFont="1" applyFill="1" applyBorder="1" applyAlignment="1">
      <alignment horizontal="justify" vertical="center" wrapText="1"/>
      <protection/>
    </xf>
    <xf numFmtId="4" fontId="29" fillId="0" borderId="107" xfId="863" applyNumberFormat="1" applyFont="1" applyBorder="1" applyAlignment="1">
      <alignment vertical="center" shrinkToFit="1"/>
      <protection/>
    </xf>
    <xf numFmtId="0" fontId="30" fillId="0" borderId="0" xfId="863" applyFont="1">
      <alignment/>
      <protection/>
    </xf>
    <xf numFmtId="4" fontId="86" fillId="0" borderId="112" xfId="663" applyNumberFormat="1" applyFont="1" applyBorder="1" applyAlignment="1" applyProtection="1">
      <alignment horizontal="right" vertical="center" shrinkToFit="1"/>
      <protection/>
    </xf>
    <xf numFmtId="4" fontId="86" fillId="0" borderId="107" xfId="663" applyNumberFormat="1" applyFont="1" applyBorder="1" applyAlignment="1" applyProtection="1">
      <alignment horizontal="right" vertical="center" shrinkToFit="1"/>
      <protection/>
    </xf>
    <xf numFmtId="4" fontId="87" fillId="0" borderId="112" xfId="663" applyNumberFormat="1" applyFont="1" applyBorder="1" applyAlignment="1" applyProtection="1">
      <alignment horizontal="right" vertical="center" shrinkToFit="1"/>
      <protection/>
    </xf>
    <xf numFmtId="4" fontId="87" fillId="0" borderId="107" xfId="663" applyNumberFormat="1" applyFont="1" applyBorder="1" applyAlignment="1" applyProtection="1">
      <alignment horizontal="right" vertical="center" shrinkToFit="1"/>
      <protection/>
    </xf>
    <xf numFmtId="4" fontId="86" fillId="0" borderId="70" xfId="663" applyNumberFormat="1" applyFont="1" applyBorder="1" applyAlignment="1" applyProtection="1">
      <alignment horizontal="right" vertical="center" shrinkToFit="1"/>
      <protection/>
    </xf>
    <xf numFmtId="4" fontId="82" fillId="0" borderId="107" xfId="663" applyNumberFormat="1" applyFont="1" applyBorder="1" applyAlignment="1" applyProtection="1">
      <alignment horizontal="right" vertical="center" shrinkToFit="1"/>
      <protection/>
    </xf>
    <xf numFmtId="4" fontId="86" fillId="0" borderId="0" xfId="663" applyNumberFormat="1" applyFont="1" applyBorder="1" applyAlignment="1" applyProtection="1">
      <alignment horizontal="right" vertical="center" shrinkToFit="1"/>
      <protection/>
    </xf>
    <xf numFmtId="0" fontId="13" fillId="0" borderId="0" xfId="863" applyFont="1" applyAlignment="1">
      <alignment horizontal="center" vertical="center"/>
      <protection/>
    </xf>
    <xf numFmtId="0" fontId="0" fillId="0" borderId="0" xfId="0" applyAlignment="1">
      <alignment/>
    </xf>
    <xf numFmtId="49" fontId="24" fillId="0" borderId="111" xfId="863" applyNumberFormat="1" applyFont="1" applyBorder="1" applyAlignment="1">
      <alignment horizontal="center" vertical="center" wrapText="1"/>
      <protection/>
    </xf>
    <xf numFmtId="49" fontId="24" fillId="0" borderId="113" xfId="863" applyNumberFormat="1" applyFont="1" applyBorder="1" applyAlignment="1">
      <alignment horizontal="center" vertical="center" wrapText="1"/>
      <protection/>
    </xf>
    <xf numFmtId="0" fontId="24" fillId="0" borderId="111" xfId="863" applyFont="1" applyBorder="1" applyAlignment="1">
      <alignment horizontal="center" vertical="center" wrapText="1"/>
      <protection/>
    </xf>
    <xf numFmtId="0" fontId="24" fillId="0" borderId="113" xfId="863" applyFont="1" applyBorder="1" applyAlignment="1">
      <alignment horizontal="center" vertical="center" wrapText="1"/>
      <protection/>
    </xf>
    <xf numFmtId="0" fontId="84" fillId="0" borderId="111" xfId="864" applyFont="1" applyBorder="1" applyAlignment="1">
      <alignment horizontal="center" vertical="center" wrapText="1"/>
      <protection/>
    </xf>
    <xf numFmtId="0" fontId="84" fillId="0" borderId="113" xfId="864" applyFont="1" applyBorder="1" applyAlignment="1">
      <alignment horizontal="center" vertical="center" wrapText="1"/>
      <protection/>
    </xf>
    <xf numFmtId="0" fontId="24" fillId="0" borderId="114" xfId="863" applyFont="1" applyBorder="1" applyAlignment="1">
      <alignment horizontal="center" vertical="center" wrapText="1"/>
      <protection/>
    </xf>
    <xf numFmtId="0" fontId="24" fillId="0" borderId="115" xfId="863" applyFont="1" applyBorder="1" applyAlignment="1">
      <alignment horizontal="center" vertical="center" wrapText="1"/>
      <protection/>
    </xf>
    <xf numFmtId="0" fontId="24" fillId="0" borderId="116" xfId="863" applyFont="1" applyBorder="1" applyAlignment="1">
      <alignment horizontal="center" vertical="center" wrapText="1"/>
      <protection/>
    </xf>
    <xf numFmtId="0" fontId="88" fillId="0" borderId="107" xfId="864" applyFont="1" applyBorder="1" applyAlignment="1">
      <alignment horizontal="center" vertical="center" wrapText="1"/>
      <protection/>
    </xf>
    <xf numFmtId="0" fontId="18" fillId="0" borderId="107" xfId="0" applyFont="1" applyBorder="1" applyAlignment="1">
      <alignment horizontal="center" vertical="center" wrapText="1"/>
    </xf>
    <xf numFmtId="0" fontId="89" fillId="0" borderId="107" xfId="864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82" fillId="0" borderId="107" xfId="0" applyFont="1" applyBorder="1" applyAlignment="1">
      <alignment horizontal="center" vertical="center" wrapText="1" readingOrder="1"/>
    </xf>
    <xf numFmtId="0" fontId="82" fillId="0" borderId="107" xfId="0" applyFont="1" applyBorder="1" applyAlignment="1">
      <alignment wrapText="1" readingOrder="1"/>
    </xf>
    <xf numFmtId="0" fontId="0" fillId="0" borderId="107" xfId="0" applyFont="1" applyBorder="1" applyAlignment="1">
      <alignment horizontal="center" vertical="center" wrapText="1"/>
    </xf>
    <xf numFmtId="4" fontId="82" fillId="0" borderId="36" xfId="663" applyNumberFormat="1" applyFont="1" applyBorder="1" applyAlignment="1" applyProtection="1">
      <alignment horizontal="right" vertical="center" shrinkToFit="1"/>
      <protection/>
    </xf>
    <xf numFmtId="4" fontId="82" fillId="0" borderId="112" xfId="663" applyNumberFormat="1" applyFont="1" applyBorder="1" applyAlignment="1" applyProtection="1">
      <alignment horizontal="right" vertical="center" shrinkToFit="1"/>
      <protection/>
    </xf>
    <xf numFmtId="4" fontId="86" fillId="0" borderId="117" xfId="663" applyNumberFormat="1" applyFont="1" applyBorder="1" applyAlignment="1" applyProtection="1">
      <alignment horizontal="right" vertical="center" shrinkToFit="1"/>
      <protection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3" sqref="H53"/>
    </sheetView>
  </sheetViews>
  <sheetFormatPr defaultColWidth="9.140625" defaultRowHeight="12.75"/>
  <cols>
    <col min="1" max="1" width="7.28125" style="38" customWidth="1"/>
    <col min="2" max="2" width="55.421875" style="30" customWidth="1"/>
    <col min="3" max="3" width="17.8515625" style="1" customWidth="1"/>
    <col min="4" max="4" width="16.57421875" style="1" customWidth="1"/>
    <col min="5" max="5" width="15.28125" style="1" customWidth="1"/>
    <col min="6" max="6" width="16.57421875" style="1" customWidth="1"/>
    <col min="7" max="7" width="16.28125" style="1" customWidth="1"/>
    <col min="8" max="8" width="16.7109375" style="1" customWidth="1"/>
    <col min="9" max="16384" width="9.140625" style="1" customWidth="1"/>
  </cols>
  <sheetData>
    <row r="1" spans="1:8" ht="24.75" customHeight="1">
      <c r="A1" s="64" t="s">
        <v>176</v>
      </c>
      <c r="B1" s="65"/>
      <c r="C1" s="65"/>
      <c r="D1" s="65"/>
      <c r="E1" s="65"/>
      <c r="F1" s="65"/>
      <c r="G1" s="65"/>
      <c r="H1" s="65"/>
    </row>
    <row r="2" spans="1:8" ht="18.75" customHeight="1">
      <c r="A2" s="64" t="s">
        <v>177</v>
      </c>
      <c r="B2" s="65"/>
      <c r="C2" s="65"/>
      <c r="D2" s="65"/>
      <c r="E2" s="65"/>
      <c r="F2" s="65"/>
      <c r="G2" s="65"/>
      <c r="H2" s="65"/>
    </row>
    <row r="3" ht="15.75" customHeight="1"/>
    <row r="4" spans="1:8" ht="45.75" customHeight="1">
      <c r="A4" s="66" t="s">
        <v>84</v>
      </c>
      <c r="B4" s="68" t="s">
        <v>108</v>
      </c>
      <c r="C4" s="70" t="s">
        <v>3</v>
      </c>
      <c r="D4" s="70" t="s">
        <v>0</v>
      </c>
      <c r="E4" s="68" t="s">
        <v>4</v>
      </c>
      <c r="F4" s="72" t="s">
        <v>178</v>
      </c>
      <c r="G4" s="73"/>
      <c r="H4" s="74"/>
    </row>
    <row r="5" spans="1:8" s="22" customFormat="1" ht="111.75" customHeight="1">
      <c r="A5" s="67"/>
      <c r="B5" s="69"/>
      <c r="C5" s="71"/>
      <c r="D5" s="71"/>
      <c r="E5" s="69"/>
      <c r="F5" s="20" t="s">
        <v>0</v>
      </c>
      <c r="G5" s="20" t="s">
        <v>72</v>
      </c>
      <c r="H5" s="21" t="s">
        <v>166</v>
      </c>
    </row>
    <row r="6" spans="1:8" s="23" customFormat="1" ht="37.5" customHeight="1">
      <c r="A6" s="39" t="s">
        <v>85</v>
      </c>
      <c r="B6" s="29" t="s">
        <v>94</v>
      </c>
      <c r="C6" s="47">
        <f>C7+C8+C9+C10+C11+C12+C13+C14</f>
        <v>149195356.31</v>
      </c>
      <c r="D6" s="47">
        <f>D7+D8+D9+D10+D11+D12+D13+D14</f>
        <v>24232534.480000004</v>
      </c>
      <c r="E6" s="47">
        <f aca="true" t="shared" si="0" ref="E6:E37">D6/C6*100</f>
        <v>16.24215061335377</v>
      </c>
      <c r="F6" s="47">
        <f>F7+F8+F9+F10+F11+F12+F13+F14</f>
        <v>20206207.830000002</v>
      </c>
      <c r="G6" s="47">
        <f aca="true" t="shared" si="1" ref="G6:G34">D6-F6</f>
        <v>4026326.6500000022</v>
      </c>
      <c r="H6" s="47">
        <f aca="true" t="shared" si="2" ref="H6:H23">D6/F6*100</f>
        <v>119.92618646642912</v>
      </c>
    </row>
    <row r="7" spans="1:8" s="24" customFormat="1" ht="21.75" customHeight="1">
      <c r="A7" s="40" t="s">
        <v>111</v>
      </c>
      <c r="B7" s="31" t="s">
        <v>109</v>
      </c>
      <c r="C7" s="51">
        <v>46170642.51</v>
      </c>
      <c r="D7" s="51">
        <v>5645683.17</v>
      </c>
      <c r="E7" s="51">
        <f t="shared" si="0"/>
        <v>12.227863558054697</v>
      </c>
      <c r="F7" s="51">
        <v>4918436.86</v>
      </c>
      <c r="G7" s="51">
        <f aca="true" t="shared" si="3" ref="G7:G14">D7-F7</f>
        <v>727246.3099999996</v>
      </c>
      <c r="H7" s="51">
        <f aca="true" t="shared" si="4" ref="H7:H14">D7/F7*100</f>
        <v>114.78612678581787</v>
      </c>
    </row>
    <row r="8" spans="1:8" s="24" customFormat="1" ht="33" customHeight="1">
      <c r="A8" s="40" t="s">
        <v>112</v>
      </c>
      <c r="B8" s="31" t="s">
        <v>110</v>
      </c>
      <c r="C8" s="51">
        <v>89126110.62</v>
      </c>
      <c r="D8" s="51">
        <v>15788365.1</v>
      </c>
      <c r="E8" s="51">
        <f t="shared" si="0"/>
        <v>17.714634903474707</v>
      </c>
      <c r="F8" s="51">
        <v>13054453.1</v>
      </c>
      <c r="G8" s="51">
        <f t="shared" si="3"/>
        <v>2733912</v>
      </c>
      <c r="H8" s="51">
        <f t="shared" si="4"/>
        <v>120.94237099829176</v>
      </c>
    </row>
    <row r="9" spans="1:8" s="24" customFormat="1" ht="35.25" customHeight="1">
      <c r="A9" s="40" t="s">
        <v>113</v>
      </c>
      <c r="B9" s="31" t="s">
        <v>114</v>
      </c>
      <c r="C9" s="51">
        <v>3601394</v>
      </c>
      <c r="D9" s="51">
        <v>992316.37</v>
      </c>
      <c r="E9" s="51">
        <f t="shared" si="0"/>
        <v>27.553674216150746</v>
      </c>
      <c r="F9" s="51">
        <v>577890.93</v>
      </c>
      <c r="G9" s="51">
        <f t="shared" si="3"/>
        <v>414425.43999999994</v>
      </c>
      <c r="H9" s="51">
        <f t="shared" si="4"/>
        <v>171.71343561318741</v>
      </c>
    </row>
    <row r="10" spans="1:8" s="24" customFormat="1" ht="34.5" customHeight="1">
      <c r="A10" s="40" t="s">
        <v>115</v>
      </c>
      <c r="B10" s="31" t="s">
        <v>116</v>
      </c>
      <c r="C10" s="51">
        <v>5147023</v>
      </c>
      <c r="D10" s="51">
        <v>991331.6</v>
      </c>
      <c r="E10" s="51">
        <f t="shared" si="0"/>
        <v>19.260290851624326</v>
      </c>
      <c r="F10" s="51">
        <v>887320.51</v>
      </c>
      <c r="G10" s="51">
        <f t="shared" si="3"/>
        <v>104011.08999999997</v>
      </c>
      <c r="H10" s="51">
        <f t="shared" si="4"/>
        <v>111.72193010618001</v>
      </c>
    </row>
    <row r="11" spans="1:8" s="24" customFormat="1" ht="50.25" customHeight="1">
      <c r="A11" s="40" t="s">
        <v>117</v>
      </c>
      <c r="B11" s="31" t="s">
        <v>118</v>
      </c>
      <c r="C11" s="51">
        <v>3600186.18</v>
      </c>
      <c r="D11" s="51">
        <v>619444.1</v>
      </c>
      <c r="E11" s="51">
        <f t="shared" si="0"/>
        <v>17.205890724240266</v>
      </c>
      <c r="F11" s="51">
        <v>523135.63</v>
      </c>
      <c r="G11" s="51">
        <f t="shared" si="3"/>
        <v>96308.46999999997</v>
      </c>
      <c r="H11" s="51">
        <f t="shared" si="4"/>
        <v>118.4098471748139</v>
      </c>
    </row>
    <row r="12" spans="1:8" s="24" customFormat="1" ht="33.75" customHeight="1">
      <c r="A12" s="40" t="s">
        <v>119</v>
      </c>
      <c r="B12" s="31" t="s">
        <v>120</v>
      </c>
      <c r="C12" s="51">
        <v>1245000</v>
      </c>
      <c r="D12" s="51">
        <v>117800</v>
      </c>
      <c r="E12" s="51">
        <f t="shared" si="0"/>
        <v>9.461847389558233</v>
      </c>
      <c r="F12" s="51">
        <v>203580</v>
      </c>
      <c r="G12" s="51">
        <f t="shared" si="3"/>
        <v>-85780</v>
      </c>
      <c r="H12" s="51">
        <f t="shared" si="4"/>
        <v>57.86423027802338</v>
      </c>
    </row>
    <row r="13" spans="1:8" s="24" customFormat="1" ht="34.5" customHeight="1">
      <c r="A13" s="40" t="s">
        <v>121</v>
      </c>
      <c r="B13" s="31" t="s">
        <v>122</v>
      </c>
      <c r="C13" s="51">
        <v>80000</v>
      </c>
      <c r="D13" s="51">
        <v>31703</v>
      </c>
      <c r="E13" s="51">
        <f t="shared" si="0"/>
        <v>39.628750000000004</v>
      </c>
      <c r="F13" s="51">
        <v>15150.98</v>
      </c>
      <c r="G13" s="51">
        <f t="shared" si="3"/>
        <v>16552.02</v>
      </c>
      <c r="H13" s="51">
        <f>D13/F13*100</f>
        <v>209.24719061077238</v>
      </c>
    </row>
    <row r="14" spans="1:8" s="24" customFormat="1" ht="55.5" customHeight="1">
      <c r="A14" s="40" t="s">
        <v>123</v>
      </c>
      <c r="B14" s="31" t="s">
        <v>124</v>
      </c>
      <c r="C14" s="61">
        <v>225000</v>
      </c>
      <c r="D14" s="61">
        <v>45891.14</v>
      </c>
      <c r="E14" s="61">
        <f t="shared" si="0"/>
        <v>20.396062222222223</v>
      </c>
      <c r="F14" s="61">
        <v>26239.82</v>
      </c>
      <c r="G14" s="61">
        <f t="shared" si="3"/>
        <v>19651.32</v>
      </c>
      <c r="H14" s="61">
        <f t="shared" si="4"/>
        <v>174.89121495498063</v>
      </c>
    </row>
    <row r="15" spans="1:8" s="25" customFormat="1" ht="35.25" customHeight="1">
      <c r="A15" s="41" t="s">
        <v>86</v>
      </c>
      <c r="B15" s="32" t="s">
        <v>95</v>
      </c>
      <c r="C15" s="49">
        <f>C16+C17</f>
        <v>2794950</v>
      </c>
      <c r="D15" s="49">
        <f>D16+D17</f>
        <v>655287.15</v>
      </c>
      <c r="E15" s="49">
        <f t="shared" si="0"/>
        <v>23.44539794987388</v>
      </c>
      <c r="F15" s="49">
        <f>F16+F17</f>
        <v>593583.51</v>
      </c>
      <c r="G15" s="49">
        <f t="shared" si="1"/>
        <v>61703.640000000014</v>
      </c>
      <c r="H15" s="49">
        <f t="shared" si="2"/>
        <v>110.39510683172449</v>
      </c>
    </row>
    <row r="16" spans="1:8" s="26" customFormat="1" ht="37.5" customHeight="1">
      <c r="A16" s="42" t="s">
        <v>125</v>
      </c>
      <c r="B16" s="33" t="s">
        <v>126</v>
      </c>
      <c r="C16" s="51">
        <v>667950</v>
      </c>
      <c r="D16" s="51">
        <v>20057.38</v>
      </c>
      <c r="E16" s="51">
        <f t="shared" si="0"/>
        <v>3.0028265588741676</v>
      </c>
      <c r="F16" s="51">
        <v>17166.54</v>
      </c>
      <c r="G16" s="51">
        <f t="shared" si="1"/>
        <v>2890.84</v>
      </c>
      <c r="H16" s="51">
        <f t="shared" si="2"/>
        <v>116.83996891627551</v>
      </c>
    </row>
    <row r="17" spans="1:8" s="26" customFormat="1" ht="37.5" customHeight="1">
      <c r="A17" s="42" t="s">
        <v>127</v>
      </c>
      <c r="B17" s="33" t="s">
        <v>128</v>
      </c>
      <c r="C17" s="51">
        <v>2127000</v>
      </c>
      <c r="D17" s="51">
        <v>635229.77</v>
      </c>
      <c r="E17" s="51">
        <f t="shared" si="0"/>
        <v>29.865057357780913</v>
      </c>
      <c r="F17" s="51">
        <v>576416.97</v>
      </c>
      <c r="G17" s="51">
        <f t="shared" si="1"/>
        <v>58812.80000000005</v>
      </c>
      <c r="H17" s="51">
        <f t="shared" si="2"/>
        <v>110.20316941744446</v>
      </c>
    </row>
    <row r="18" spans="1:8" s="23" customFormat="1" ht="57" customHeight="1">
      <c r="A18" s="39" t="s">
        <v>87</v>
      </c>
      <c r="B18" s="29" t="s">
        <v>96</v>
      </c>
      <c r="C18" s="47">
        <f>C19+C20</f>
        <v>1193126.6400000001</v>
      </c>
      <c r="D18" s="47">
        <f>D19+D20</f>
        <v>212827.28</v>
      </c>
      <c r="E18" s="47">
        <f t="shared" si="0"/>
        <v>17.83777789086999</v>
      </c>
      <c r="F18" s="47">
        <f>F19+F20</f>
        <v>273220.03</v>
      </c>
      <c r="G18" s="47">
        <f t="shared" si="1"/>
        <v>-60392.75000000003</v>
      </c>
      <c r="H18" s="47">
        <f t="shared" si="2"/>
        <v>77.89592878677306</v>
      </c>
    </row>
    <row r="19" spans="1:8" s="24" customFormat="1" ht="86.25" customHeight="1">
      <c r="A19" s="40" t="s">
        <v>129</v>
      </c>
      <c r="B19" s="31" t="s">
        <v>130</v>
      </c>
      <c r="C19" s="51">
        <v>864020.64</v>
      </c>
      <c r="D19" s="51">
        <v>167455.37</v>
      </c>
      <c r="E19" s="51">
        <f t="shared" si="0"/>
        <v>19.380945575559398</v>
      </c>
      <c r="F19" s="51">
        <v>107959.13</v>
      </c>
      <c r="G19" s="51">
        <f t="shared" si="1"/>
        <v>59496.23999999999</v>
      </c>
      <c r="H19" s="51">
        <f t="shared" si="2"/>
        <v>155.10996615107956</v>
      </c>
    </row>
    <row r="20" spans="1:8" s="24" customFormat="1" ht="59.25" customHeight="1">
      <c r="A20" s="40" t="s">
        <v>131</v>
      </c>
      <c r="B20" s="31" t="s">
        <v>132</v>
      </c>
      <c r="C20" s="51">
        <v>329106</v>
      </c>
      <c r="D20" s="51">
        <v>45371.91</v>
      </c>
      <c r="E20" s="51">
        <f t="shared" si="0"/>
        <v>13.786412280541832</v>
      </c>
      <c r="F20" s="51">
        <v>165260.9</v>
      </c>
      <c r="G20" s="51">
        <f t="shared" si="1"/>
        <v>-119888.98999999999</v>
      </c>
      <c r="H20" s="51">
        <f>D20/F20*100</f>
        <v>27.454715543725104</v>
      </c>
    </row>
    <row r="21" spans="1:8" s="23" customFormat="1" ht="36.75" customHeight="1">
      <c r="A21" s="39" t="s">
        <v>88</v>
      </c>
      <c r="B21" s="27" t="s">
        <v>97</v>
      </c>
      <c r="C21" s="47">
        <f>C22+C23+C24</f>
        <v>17241604.47</v>
      </c>
      <c r="D21" s="47">
        <f>D22+D23+D24</f>
        <v>4886635.79</v>
      </c>
      <c r="E21" s="47">
        <f t="shared" si="0"/>
        <v>28.342117454919208</v>
      </c>
      <c r="F21" s="47">
        <f>F22+F23+F24</f>
        <v>3293967.37</v>
      </c>
      <c r="G21" s="47">
        <f t="shared" si="1"/>
        <v>1592668.42</v>
      </c>
      <c r="H21" s="47">
        <f t="shared" si="2"/>
        <v>148.35106851711163</v>
      </c>
    </row>
    <row r="22" spans="1:8" s="24" customFormat="1" ht="55.5" customHeight="1">
      <c r="A22" s="40" t="s">
        <v>133</v>
      </c>
      <c r="B22" s="28" t="s">
        <v>134</v>
      </c>
      <c r="C22" s="51">
        <v>15226604.47</v>
      </c>
      <c r="D22" s="51">
        <v>3986635.79</v>
      </c>
      <c r="E22" s="51">
        <f t="shared" si="0"/>
        <v>26.182040768541746</v>
      </c>
      <c r="F22" s="51">
        <v>2250171.37</v>
      </c>
      <c r="G22" s="51">
        <f t="shared" si="1"/>
        <v>1736464.42</v>
      </c>
      <c r="H22" s="51">
        <f t="shared" si="2"/>
        <v>177.17031880998468</v>
      </c>
    </row>
    <row r="23" spans="1:8" s="24" customFormat="1" ht="52.5" customHeight="1">
      <c r="A23" s="40" t="s">
        <v>135</v>
      </c>
      <c r="B23" s="28" t="s">
        <v>136</v>
      </c>
      <c r="C23" s="51">
        <v>2000000</v>
      </c>
      <c r="D23" s="51">
        <v>900000</v>
      </c>
      <c r="E23" s="51">
        <f t="shared" si="0"/>
        <v>45</v>
      </c>
      <c r="F23" s="51">
        <v>1043796</v>
      </c>
      <c r="G23" s="51">
        <f t="shared" si="1"/>
        <v>-143796</v>
      </c>
      <c r="H23" s="51">
        <f t="shared" si="2"/>
        <v>86.22374486968718</v>
      </c>
    </row>
    <row r="24" spans="1:8" s="24" customFormat="1" ht="51.75" customHeight="1">
      <c r="A24" s="40" t="s">
        <v>137</v>
      </c>
      <c r="B24" s="28" t="s">
        <v>138</v>
      </c>
      <c r="C24" s="51">
        <v>15000</v>
      </c>
      <c r="D24" s="51">
        <v>0</v>
      </c>
      <c r="E24" s="51">
        <f>D24/C24*100</f>
        <v>0</v>
      </c>
      <c r="F24" s="51">
        <v>0</v>
      </c>
      <c r="G24" s="51">
        <f t="shared" si="1"/>
        <v>0</v>
      </c>
      <c r="H24" s="51">
        <v>0</v>
      </c>
    </row>
    <row r="25" spans="1:8" s="23" customFormat="1" ht="54" customHeight="1">
      <c r="A25" s="43" t="s">
        <v>89</v>
      </c>
      <c r="B25" s="36" t="s">
        <v>98</v>
      </c>
      <c r="C25" s="47">
        <f>C26+C27+C28</f>
        <v>11389644.65</v>
      </c>
      <c r="D25" s="47">
        <f>D26+D27+D28</f>
        <v>2302999.56</v>
      </c>
      <c r="E25" s="47">
        <f t="shared" si="0"/>
        <v>20.220117754068827</v>
      </c>
      <c r="F25" s="47">
        <f>F26+F27+F28</f>
        <v>2242153.2</v>
      </c>
      <c r="G25" s="47">
        <f t="shared" si="1"/>
        <v>60846.35999999987</v>
      </c>
      <c r="H25" s="47">
        <f>D25/F25*100</f>
        <v>102.71374676806204</v>
      </c>
    </row>
    <row r="26" spans="1:8" s="24" customFormat="1" ht="38.25" customHeight="1">
      <c r="A26" s="44" t="s">
        <v>139</v>
      </c>
      <c r="B26" s="37" t="s">
        <v>140</v>
      </c>
      <c r="C26" s="51">
        <v>679644.65</v>
      </c>
      <c r="D26" s="51">
        <v>0</v>
      </c>
      <c r="E26" s="51">
        <f t="shared" si="0"/>
        <v>0</v>
      </c>
      <c r="F26" s="51">
        <v>0</v>
      </c>
      <c r="G26" s="51">
        <f t="shared" si="1"/>
        <v>0</v>
      </c>
      <c r="H26" s="51">
        <v>0</v>
      </c>
    </row>
    <row r="27" spans="1:8" s="24" customFormat="1" ht="55.5" customHeight="1">
      <c r="A27" s="44" t="s">
        <v>141</v>
      </c>
      <c r="B27" s="37" t="s">
        <v>142</v>
      </c>
      <c r="C27" s="51">
        <v>5999600</v>
      </c>
      <c r="D27" s="51">
        <v>1096331.1</v>
      </c>
      <c r="E27" s="51">
        <f t="shared" si="0"/>
        <v>18.273403226881793</v>
      </c>
      <c r="F27" s="51">
        <v>1122601.45</v>
      </c>
      <c r="G27" s="51">
        <f t="shared" si="1"/>
        <v>-26270.34999999986</v>
      </c>
      <c r="H27" s="51">
        <f aca="true" t="shared" si="5" ref="H27:H33">D27/F27*100</f>
        <v>97.6598685134426</v>
      </c>
    </row>
    <row r="28" spans="1:8" s="24" customFormat="1" ht="50.25" customHeight="1">
      <c r="A28" s="44" t="s">
        <v>143</v>
      </c>
      <c r="B28" s="37" t="s">
        <v>144</v>
      </c>
      <c r="C28" s="51">
        <v>4710400</v>
      </c>
      <c r="D28" s="51">
        <v>1206668.46</v>
      </c>
      <c r="E28" s="51">
        <f t="shared" si="0"/>
        <v>25.617112347146737</v>
      </c>
      <c r="F28" s="51">
        <v>1119551.75</v>
      </c>
      <c r="G28" s="51">
        <f t="shared" si="1"/>
        <v>87116.70999999996</v>
      </c>
      <c r="H28" s="51">
        <f t="shared" si="5"/>
        <v>107.78139197227819</v>
      </c>
    </row>
    <row r="29" spans="1:8" s="23" customFormat="1" ht="39.75" customHeight="1">
      <c r="A29" s="43" t="s">
        <v>90</v>
      </c>
      <c r="B29" s="36" t="s">
        <v>99</v>
      </c>
      <c r="C29" s="47">
        <f>C30+C31+C32+C33+C34</f>
        <v>43015426</v>
      </c>
      <c r="D29" s="47">
        <f>D30+D31+D32+D33+D34</f>
        <v>8318993.550000001</v>
      </c>
      <c r="E29" s="47">
        <f t="shared" si="0"/>
        <v>19.339558673672094</v>
      </c>
      <c r="F29" s="47">
        <f>F30+F31+F32+F33</f>
        <v>7198973.48</v>
      </c>
      <c r="G29" s="47">
        <f t="shared" si="1"/>
        <v>1120020.0700000003</v>
      </c>
      <c r="H29" s="47">
        <f t="shared" si="5"/>
        <v>115.55805245166704</v>
      </c>
    </row>
    <row r="30" spans="1:8" s="24" customFormat="1" ht="54.75" customHeight="1">
      <c r="A30" s="44" t="s">
        <v>145</v>
      </c>
      <c r="B30" s="37" t="s">
        <v>146</v>
      </c>
      <c r="C30" s="51">
        <v>27228721</v>
      </c>
      <c r="D30" s="51">
        <v>4822604.32</v>
      </c>
      <c r="E30" s="51">
        <f t="shared" si="0"/>
        <v>17.71146107083032</v>
      </c>
      <c r="F30" s="51">
        <v>6308264.92</v>
      </c>
      <c r="G30" s="51">
        <f t="shared" si="1"/>
        <v>-1485660.5999999996</v>
      </c>
      <c r="H30" s="51">
        <f t="shared" si="5"/>
        <v>76.44898210774573</v>
      </c>
    </row>
    <row r="31" spans="1:8" s="24" customFormat="1" ht="51.75" customHeight="1">
      <c r="A31" s="44" t="s">
        <v>147</v>
      </c>
      <c r="B31" s="37" t="s">
        <v>148</v>
      </c>
      <c r="C31" s="51">
        <v>25000</v>
      </c>
      <c r="D31" s="51">
        <v>8800</v>
      </c>
      <c r="E31" s="51">
        <f t="shared" si="0"/>
        <v>35.199999999999996</v>
      </c>
      <c r="F31" s="51">
        <v>500</v>
      </c>
      <c r="G31" s="51">
        <f t="shared" si="1"/>
        <v>8300</v>
      </c>
      <c r="H31" s="51">
        <f>D31/F31*100</f>
        <v>1760.0000000000002</v>
      </c>
    </row>
    <row r="32" spans="1:8" s="24" customFormat="1" ht="52.5" customHeight="1">
      <c r="A32" s="44" t="s">
        <v>149</v>
      </c>
      <c r="B32" s="37" t="s">
        <v>150</v>
      </c>
      <c r="C32" s="51">
        <v>5699651</v>
      </c>
      <c r="D32" s="51">
        <v>820731.34</v>
      </c>
      <c r="E32" s="51">
        <f t="shared" si="0"/>
        <v>14.399677103036659</v>
      </c>
      <c r="F32" s="51">
        <v>877688.56</v>
      </c>
      <c r="G32" s="51">
        <f t="shared" si="1"/>
        <v>-56957.22000000009</v>
      </c>
      <c r="H32" s="51">
        <f t="shared" si="5"/>
        <v>93.51054319313447</v>
      </c>
    </row>
    <row r="33" spans="1:8" s="24" customFormat="1" ht="35.25" customHeight="1">
      <c r="A33" s="44" t="s">
        <v>151</v>
      </c>
      <c r="B33" s="37" t="s">
        <v>152</v>
      </c>
      <c r="C33" s="61">
        <v>65000</v>
      </c>
      <c r="D33" s="61">
        <v>12800.24</v>
      </c>
      <c r="E33" s="61">
        <f t="shared" si="0"/>
        <v>19.692676923076924</v>
      </c>
      <c r="F33" s="61">
        <v>12520</v>
      </c>
      <c r="G33" s="61">
        <f t="shared" si="1"/>
        <v>280.2399999999998</v>
      </c>
      <c r="H33" s="61">
        <f t="shared" si="5"/>
        <v>102.23833865814696</v>
      </c>
    </row>
    <row r="34" spans="1:8" s="24" customFormat="1" ht="56.25" customHeight="1">
      <c r="A34" s="44" t="s">
        <v>167</v>
      </c>
      <c r="B34" s="37" t="s">
        <v>168</v>
      </c>
      <c r="C34" s="58">
        <v>9997054</v>
      </c>
      <c r="D34" s="58">
        <v>2654057.65</v>
      </c>
      <c r="E34" s="58">
        <f t="shared" si="0"/>
        <v>26.54839765795003</v>
      </c>
      <c r="F34" s="58">
        <v>0</v>
      </c>
      <c r="G34" s="58">
        <f t="shared" si="1"/>
        <v>2654057.65</v>
      </c>
      <c r="H34" s="58">
        <v>0</v>
      </c>
    </row>
    <row r="35" spans="1:8" s="23" customFormat="1" ht="40.5" customHeight="1">
      <c r="A35" s="43" t="s">
        <v>91</v>
      </c>
      <c r="B35" s="36" t="s">
        <v>169</v>
      </c>
      <c r="C35" s="62">
        <f>C36</f>
        <v>20000</v>
      </c>
      <c r="D35" s="62">
        <f>D36</f>
        <v>0</v>
      </c>
      <c r="E35" s="62">
        <v>0</v>
      </c>
      <c r="F35" s="62">
        <v>0</v>
      </c>
      <c r="G35" s="62">
        <v>0</v>
      </c>
      <c r="H35" s="62">
        <v>0</v>
      </c>
    </row>
    <row r="36" spans="1:8" s="24" customFormat="1" ht="49.5" customHeight="1">
      <c r="A36" s="44" t="s">
        <v>153</v>
      </c>
      <c r="B36" s="37" t="s">
        <v>170</v>
      </c>
      <c r="C36" s="58">
        <v>20000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</row>
    <row r="37" spans="1:8" s="23" customFormat="1" ht="39" customHeight="1">
      <c r="A37" s="43" t="s">
        <v>92</v>
      </c>
      <c r="B37" s="36" t="s">
        <v>100</v>
      </c>
      <c r="C37" s="47">
        <f>C38</f>
        <v>931540.85</v>
      </c>
      <c r="D37" s="47">
        <f>D38</f>
        <v>0</v>
      </c>
      <c r="E37" s="47">
        <f t="shared" si="0"/>
        <v>0</v>
      </c>
      <c r="F37" s="47">
        <f>F38</f>
        <v>0</v>
      </c>
      <c r="G37" s="47">
        <f aca="true" t="shared" si="6" ref="G37:G53">D37-F37</f>
        <v>0</v>
      </c>
      <c r="H37" s="47">
        <v>0</v>
      </c>
    </row>
    <row r="38" spans="1:8" s="24" customFormat="1" ht="68.25" customHeight="1">
      <c r="A38" s="44" t="s">
        <v>154</v>
      </c>
      <c r="B38" s="37" t="s">
        <v>155</v>
      </c>
      <c r="C38" s="51">
        <v>931540.85</v>
      </c>
      <c r="D38" s="51">
        <v>0</v>
      </c>
      <c r="E38" s="51">
        <f>D38/C38*100</f>
        <v>0</v>
      </c>
      <c r="F38" s="51">
        <v>0</v>
      </c>
      <c r="G38" s="51">
        <f t="shared" si="6"/>
        <v>0</v>
      </c>
      <c r="H38" s="51">
        <v>0</v>
      </c>
    </row>
    <row r="39" spans="1:8" s="23" customFormat="1" ht="51" customHeight="1">
      <c r="A39" s="43" t="s">
        <v>93</v>
      </c>
      <c r="B39" s="36" t="s">
        <v>101</v>
      </c>
      <c r="C39" s="50">
        <f>C40</f>
        <v>4888858.4</v>
      </c>
      <c r="D39" s="50">
        <f>D40</f>
        <v>0</v>
      </c>
      <c r="E39" s="50">
        <f aca="true" t="shared" si="7" ref="E39:E53">D39/C39*100</f>
        <v>0</v>
      </c>
      <c r="F39" s="50">
        <f>F40</f>
        <v>123400</v>
      </c>
      <c r="G39" s="50">
        <f t="shared" si="6"/>
        <v>-123400</v>
      </c>
      <c r="H39" s="50">
        <f aca="true" t="shared" si="8" ref="H37:H42">D39/F39*100</f>
        <v>0</v>
      </c>
    </row>
    <row r="40" spans="1:8" s="24" customFormat="1" ht="49.5" customHeight="1">
      <c r="A40" s="44" t="s">
        <v>156</v>
      </c>
      <c r="B40" s="37" t="s">
        <v>171</v>
      </c>
      <c r="C40" s="51">
        <v>4888858.4</v>
      </c>
      <c r="D40" s="51">
        <v>0</v>
      </c>
      <c r="E40" s="51">
        <f t="shared" si="7"/>
        <v>0</v>
      </c>
      <c r="F40" s="51">
        <v>123400</v>
      </c>
      <c r="G40" s="51">
        <f t="shared" si="6"/>
        <v>-123400</v>
      </c>
      <c r="H40" s="51">
        <f t="shared" si="8"/>
        <v>0</v>
      </c>
    </row>
    <row r="41" spans="1:8" s="23" customFormat="1" ht="38.25" customHeight="1">
      <c r="A41" s="43" t="s">
        <v>102</v>
      </c>
      <c r="B41" s="36" t="s">
        <v>103</v>
      </c>
      <c r="C41" s="50">
        <f>C42+C43</f>
        <v>2763200</v>
      </c>
      <c r="D41" s="50">
        <f>D42+D43</f>
        <v>476672.25</v>
      </c>
      <c r="E41" s="50">
        <f t="shared" si="7"/>
        <v>17.25073284597568</v>
      </c>
      <c r="F41" s="50">
        <f>F42+F43</f>
        <v>541881.38</v>
      </c>
      <c r="G41" s="50">
        <f t="shared" si="6"/>
        <v>-65209.130000000005</v>
      </c>
      <c r="H41" s="50">
        <f t="shared" si="8"/>
        <v>87.96616152413283</v>
      </c>
    </row>
    <row r="42" spans="1:8" s="24" customFormat="1" ht="38.25" customHeight="1">
      <c r="A42" s="44" t="s">
        <v>157</v>
      </c>
      <c r="B42" s="37" t="s">
        <v>158</v>
      </c>
      <c r="C42" s="51">
        <v>2643200</v>
      </c>
      <c r="D42" s="51">
        <v>476672.25</v>
      </c>
      <c r="E42" s="51">
        <f t="shared" si="7"/>
        <v>18.033907763317192</v>
      </c>
      <c r="F42" s="51">
        <v>541881.38</v>
      </c>
      <c r="G42" s="51">
        <f t="shared" si="6"/>
        <v>-65209.130000000005</v>
      </c>
      <c r="H42" s="51">
        <f t="shared" si="8"/>
        <v>87.96616152413283</v>
      </c>
    </row>
    <row r="43" spans="1:8" s="24" customFormat="1" ht="38.25" customHeight="1">
      <c r="A43" s="44" t="s">
        <v>172</v>
      </c>
      <c r="B43" s="37" t="s">
        <v>159</v>
      </c>
      <c r="C43" s="51">
        <v>120000</v>
      </c>
      <c r="D43" s="51">
        <v>0</v>
      </c>
      <c r="E43" s="51">
        <f t="shared" si="7"/>
        <v>0</v>
      </c>
      <c r="F43" s="51">
        <v>0</v>
      </c>
      <c r="G43" s="51">
        <f t="shared" si="6"/>
        <v>0</v>
      </c>
      <c r="H43" s="51">
        <v>0</v>
      </c>
    </row>
    <row r="44" spans="1:8" s="23" customFormat="1" ht="72" customHeight="1">
      <c r="A44" s="43" t="s">
        <v>104</v>
      </c>
      <c r="B44" s="36" t="s">
        <v>106</v>
      </c>
      <c r="C44" s="47">
        <f>C45+C46+C47</f>
        <v>6145237.63</v>
      </c>
      <c r="D44" s="47">
        <f>D45+D46+D47</f>
        <v>498729.71</v>
      </c>
      <c r="E44" s="47">
        <f t="shared" si="7"/>
        <v>8.115710734525331</v>
      </c>
      <c r="F44" s="47">
        <f>F45+F46</f>
        <v>709582.3</v>
      </c>
      <c r="G44" s="47">
        <f t="shared" si="6"/>
        <v>-210852.59000000003</v>
      </c>
      <c r="H44" s="47">
        <f aca="true" t="shared" si="9" ref="H44:H53">D44/F44*100</f>
        <v>70.2849704678372</v>
      </c>
    </row>
    <row r="45" spans="1:8" s="24" customFormat="1" ht="51.75" customHeight="1">
      <c r="A45" s="44" t="s">
        <v>160</v>
      </c>
      <c r="B45" s="37" t="s">
        <v>162</v>
      </c>
      <c r="C45" s="51">
        <v>2929447.63</v>
      </c>
      <c r="D45" s="51">
        <v>23729.71</v>
      </c>
      <c r="E45" s="51">
        <f t="shared" si="7"/>
        <v>0.8100404239006656</v>
      </c>
      <c r="F45" s="51">
        <v>181001.9</v>
      </c>
      <c r="G45" s="51">
        <f t="shared" si="6"/>
        <v>-157272.19</v>
      </c>
      <c r="H45" s="51">
        <f t="shared" si="9"/>
        <v>13.11019939569695</v>
      </c>
    </row>
    <row r="46" spans="1:8" s="24" customFormat="1" ht="56.25" customHeight="1">
      <c r="A46" s="44" t="s">
        <v>174</v>
      </c>
      <c r="B46" s="37" t="s">
        <v>163</v>
      </c>
      <c r="C46" s="51">
        <v>2615790</v>
      </c>
      <c r="D46" s="61">
        <v>400000</v>
      </c>
      <c r="E46" s="61">
        <f t="shared" si="7"/>
        <v>15.291747426207762</v>
      </c>
      <c r="F46" s="61">
        <v>528580.4</v>
      </c>
      <c r="G46" s="61">
        <f t="shared" si="6"/>
        <v>-128580.40000000002</v>
      </c>
      <c r="H46" s="61">
        <f>D46/F46*100</f>
        <v>75.67439125627813</v>
      </c>
    </row>
    <row r="47" spans="1:8" s="24" customFormat="1" ht="56.25" customHeight="1">
      <c r="A47" s="44" t="s">
        <v>175</v>
      </c>
      <c r="B47" s="37" t="s">
        <v>173</v>
      </c>
      <c r="C47" s="63">
        <v>600000</v>
      </c>
      <c r="D47" s="58">
        <v>75000</v>
      </c>
      <c r="E47" s="58">
        <f>D47/C47*100</f>
        <v>12.5</v>
      </c>
      <c r="F47" s="58">
        <v>0</v>
      </c>
      <c r="G47" s="58">
        <f t="shared" si="6"/>
        <v>75000</v>
      </c>
      <c r="H47" s="58">
        <v>0</v>
      </c>
    </row>
    <row r="48" spans="1:8" s="23" customFormat="1" ht="33.75" customHeight="1">
      <c r="A48" s="43" t="s">
        <v>105</v>
      </c>
      <c r="B48" s="36" t="s">
        <v>107</v>
      </c>
      <c r="C48" s="47">
        <f>C49</f>
        <v>200000</v>
      </c>
      <c r="D48" s="47">
        <f>D49</f>
        <v>8873.35</v>
      </c>
      <c r="E48" s="47">
        <f t="shared" si="7"/>
        <v>4.436675</v>
      </c>
      <c r="F48" s="47">
        <f>F49</f>
        <v>177945.04</v>
      </c>
      <c r="G48" s="47">
        <f t="shared" si="6"/>
        <v>-169071.69</v>
      </c>
      <c r="H48" s="47">
        <f t="shared" si="9"/>
        <v>4.986567762720444</v>
      </c>
    </row>
    <row r="49" spans="1:8" s="23" customFormat="1" ht="52.5" customHeight="1">
      <c r="A49" s="44" t="s">
        <v>161</v>
      </c>
      <c r="B49" s="37" t="s">
        <v>164</v>
      </c>
      <c r="C49" s="51">
        <v>200000</v>
      </c>
      <c r="D49" s="57">
        <v>8873.35</v>
      </c>
      <c r="E49" s="58">
        <f t="shared" si="7"/>
        <v>4.436675</v>
      </c>
      <c r="F49" s="84">
        <v>177945.04</v>
      </c>
      <c r="G49" s="58">
        <f t="shared" si="6"/>
        <v>-169071.69</v>
      </c>
      <c r="H49" s="48">
        <f t="shared" si="9"/>
        <v>4.986567762720444</v>
      </c>
    </row>
    <row r="50" spans="1:8" s="23" customFormat="1" ht="35.25" customHeight="1">
      <c r="A50" s="43" t="s">
        <v>179</v>
      </c>
      <c r="B50" s="36" t="s">
        <v>180</v>
      </c>
      <c r="C50" s="82">
        <f>C51+C52</f>
        <v>1473150.2</v>
      </c>
      <c r="D50" s="83">
        <f>D51+D52</f>
        <v>0</v>
      </c>
      <c r="E50" s="62">
        <v>0</v>
      </c>
      <c r="F50" s="62">
        <f>F51+F52</f>
        <v>0</v>
      </c>
      <c r="G50" s="62">
        <f>D50-F50</f>
        <v>0</v>
      </c>
      <c r="H50" s="47">
        <v>0</v>
      </c>
    </row>
    <row r="51" spans="1:8" s="24" customFormat="1" ht="35.25" customHeight="1">
      <c r="A51" s="44" t="s">
        <v>181</v>
      </c>
      <c r="B51" s="37" t="s">
        <v>183</v>
      </c>
      <c r="C51" s="51">
        <v>105294</v>
      </c>
      <c r="D51" s="57">
        <v>0</v>
      </c>
      <c r="E51" s="58">
        <v>0</v>
      </c>
      <c r="F51" s="58">
        <v>0</v>
      </c>
      <c r="G51" s="58">
        <f>D51-F51</f>
        <v>0</v>
      </c>
      <c r="H51" s="48">
        <v>0</v>
      </c>
    </row>
    <row r="52" spans="1:8" s="23" customFormat="1" ht="52.5" customHeight="1">
      <c r="A52" s="44" t="s">
        <v>182</v>
      </c>
      <c r="B52" s="37" t="s">
        <v>184</v>
      </c>
      <c r="C52" s="51">
        <v>1367856.2</v>
      </c>
      <c r="D52" s="57">
        <v>0</v>
      </c>
      <c r="E52" s="58">
        <v>0</v>
      </c>
      <c r="F52" s="63">
        <v>0</v>
      </c>
      <c r="G52" s="58">
        <f>F52</f>
        <v>0</v>
      </c>
      <c r="H52" s="48">
        <v>0</v>
      </c>
    </row>
    <row r="53" spans="1:8" s="56" customFormat="1" ht="36" customHeight="1">
      <c r="A53" s="53"/>
      <c r="B53" s="54" t="s">
        <v>165</v>
      </c>
      <c r="C53" s="52">
        <f>C48+C44+C41+C39+C37+C35+C29+C25+C21+C18+C15+C6+C50</f>
        <v>241252095.14999998</v>
      </c>
      <c r="D53" s="59">
        <f>D6+D15+D18+D21+D25+D29+D35+D37+D39+D41+D44+D48+D50</f>
        <v>41593553.120000005</v>
      </c>
      <c r="E53" s="60">
        <f t="shared" si="7"/>
        <v>17.240701306299105</v>
      </c>
      <c r="F53" s="55">
        <f>F6+F15+F18+F21+F25+F29+F35+F37+F39+F41+F44+F48</f>
        <v>35360914.14</v>
      </c>
      <c r="G53" s="60">
        <f t="shared" si="6"/>
        <v>6232638.980000004</v>
      </c>
      <c r="H53" s="55">
        <f t="shared" si="9"/>
        <v>117.62578579084213</v>
      </c>
    </row>
    <row r="54" spans="1:8" ht="18" customHeight="1" hidden="1">
      <c r="A54" s="45"/>
      <c r="B54" s="34"/>
      <c r="C54" s="2"/>
      <c r="D54" s="2"/>
      <c r="E54" s="2"/>
      <c r="F54" s="2"/>
      <c r="G54" s="2"/>
      <c r="H54" s="2"/>
    </row>
    <row r="55" spans="1:8" ht="78.75" customHeight="1" hidden="1">
      <c r="A55" s="46"/>
      <c r="B55" s="35"/>
      <c r="C55" s="3"/>
      <c r="D55" s="3"/>
      <c r="E55" s="3"/>
      <c r="F55" s="3"/>
      <c r="G55" s="3"/>
      <c r="H55" s="3"/>
    </row>
  </sheetData>
  <sheetProtection/>
  <mergeCells count="8"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45.8515625" style="0" customWidth="1"/>
    <col min="3" max="3" width="11.5742187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0.8515625" style="0" customWidth="1"/>
    <col min="8" max="8" width="9.8515625" style="0" customWidth="1"/>
  </cols>
  <sheetData>
    <row r="1" spans="1:8" ht="15.75">
      <c r="A1" s="78" t="s">
        <v>65</v>
      </c>
      <c r="B1" s="78"/>
      <c r="C1" s="78"/>
      <c r="D1" s="78"/>
      <c r="E1" s="78"/>
      <c r="F1" s="78"/>
      <c r="G1" s="78"/>
      <c r="H1" s="78"/>
    </row>
    <row r="2" ht="12.75">
      <c r="H2" s="18" t="s">
        <v>1</v>
      </c>
    </row>
    <row r="3" spans="1:8" ht="39.75" customHeight="1">
      <c r="A3" s="79" t="s">
        <v>6</v>
      </c>
      <c r="B3" s="79" t="s">
        <v>7</v>
      </c>
      <c r="C3" s="77" t="s">
        <v>3</v>
      </c>
      <c r="D3" s="77" t="s">
        <v>0</v>
      </c>
      <c r="E3" s="75" t="s">
        <v>4</v>
      </c>
      <c r="F3" s="77" t="s">
        <v>83</v>
      </c>
      <c r="G3" s="77"/>
      <c r="H3" s="77"/>
    </row>
    <row r="4" spans="1:8" ht="48" customHeight="1">
      <c r="A4" s="79"/>
      <c r="B4" s="79"/>
      <c r="C4" s="81"/>
      <c r="D4" s="81"/>
      <c r="E4" s="76"/>
      <c r="F4" s="4" t="s">
        <v>0</v>
      </c>
      <c r="G4" s="4" t="s">
        <v>72</v>
      </c>
      <c r="H4" s="4" t="s">
        <v>5</v>
      </c>
    </row>
    <row r="5" spans="1:8" ht="15.75">
      <c r="A5" s="5" t="s">
        <v>8</v>
      </c>
      <c r="B5" s="6" t="s">
        <v>40</v>
      </c>
      <c r="C5" s="10">
        <f>C6+C7+C8+C9+C10+C11+C12</f>
        <v>31766917.75</v>
      </c>
      <c r="D5" s="10">
        <f>D6+D7+D8+D9+D10+D11+D12</f>
        <v>21001880.5</v>
      </c>
      <c r="E5" s="16">
        <f>D5/C5*100</f>
        <v>66.11242760560238</v>
      </c>
      <c r="F5" s="10">
        <f>F6+F7+F8+F9+F10+F11+F12</f>
        <v>19470025.67</v>
      </c>
      <c r="G5" s="10">
        <f aca="true" t="shared" si="0" ref="G5:G10">D5-F5</f>
        <v>1531854.8299999982</v>
      </c>
      <c r="H5" s="16">
        <f>D5/F5*100</f>
        <v>107.86775968333893</v>
      </c>
    </row>
    <row r="6" spans="1:8" ht="47.25">
      <c r="A6" s="7" t="s">
        <v>9</v>
      </c>
      <c r="B6" s="8" t="s">
        <v>41</v>
      </c>
      <c r="C6" s="14">
        <v>1357000</v>
      </c>
      <c r="D6" s="14">
        <v>939789.68</v>
      </c>
      <c r="E6" s="17">
        <f>D6/C6*100</f>
        <v>69.25495062638173</v>
      </c>
      <c r="F6" s="14">
        <v>878734.69</v>
      </c>
      <c r="G6" s="14">
        <f t="shared" si="0"/>
        <v>61054.99000000011</v>
      </c>
      <c r="H6" s="17">
        <f>D6/F6*100</f>
        <v>106.94805732547104</v>
      </c>
    </row>
    <row r="7" spans="1:8" ht="65.25" customHeight="1">
      <c r="A7" s="7" t="s">
        <v>73</v>
      </c>
      <c r="B7" s="8" t="s">
        <v>74</v>
      </c>
      <c r="C7" s="14">
        <v>262500</v>
      </c>
      <c r="D7" s="14">
        <v>174165.55</v>
      </c>
      <c r="E7" s="17">
        <f>D7/C7*100</f>
        <v>66.34878095238095</v>
      </c>
      <c r="F7" s="14">
        <v>164645.65</v>
      </c>
      <c r="G7" s="14">
        <f t="shared" si="0"/>
        <v>9519.899999999994</v>
      </c>
      <c r="H7" s="17">
        <f>D7/F7*100</f>
        <v>105.7820537621249</v>
      </c>
    </row>
    <row r="8" spans="1:8" ht="78.75">
      <c r="A8" s="7" t="s">
        <v>10</v>
      </c>
      <c r="B8" s="8" t="s">
        <v>42</v>
      </c>
      <c r="C8" s="14">
        <v>20381600.42</v>
      </c>
      <c r="D8" s="14">
        <v>13768956.35</v>
      </c>
      <c r="E8" s="17">
        <f>D8/C8*100</f>
        <v>67.5558153739921</v>
      </c>
      <c r="F8" s="14">
        <v>12915035.93</v>
      </c>
      <c r="G8" s="14">
        <f t="shared" si="0"/>
        <v>853920.4199999999</v>
      </c>
      <c r="H8" s="17">
        <f>D8/F8*100</f>
        <v>106.61183154757201</v>
      </c>
    </row>
    <row r="9" spans="1:8" ht="15.75">
      <c r="A9" s="7" t="s">
        <v>81</v>
      </c>
      <c r="B9" s="8" t="s">
        <v>82</v>
      </c>
      <c r="C9" s="14">
        <v>1300.8</v>
      </c>
      <c r="D9" s="14">
        <v>0</v>
      </c>
      <c r="E9" s="17">
        <v>0</v>
      </c>
      <c r="F9" s="14">
        <v>0</v>
      </c>
      <c r="G9" s="14">
        <f t="shared" si="0"/>
        <v>0</v>
      </c>
      <c r="H9" s="17">
        <v>0</v>
      </c>
    </row>
    <row r="10" spans="1:8" ht="63">
      <c r="A10" s="7" t="s">
        <v>11</v>
      </c>
      <c r="B10" s="8" t="s">
        <v>43</v>
      </c>
      <c r="C10" s="14">
        <v>3982700.24</v>
      </c>
      <c r="D10" s="14">
        <v>2593704.02</v>
      </c>
      <c r="E10" s="17">
        <f>D10/C10*100</f>
        <v>65.12425901277471</v>
      </c>
      <c r="F10" s="14">
        <v>2316887.05</v>
      </c>
      <c r="G10" s="14">
        <f t="shared" si="0"/>
        <v>276816.9700000002</v>
      </c>
      <c r="H10" s="17">
        <f>D10/F10*100</f>
        <v>111.94779736888772</v>
      </c>
    </row>
    <row r="11" spans="1:8" ht="15.75">
      <c r="A11" s="7" t="s">
        <v>12</v>
      </c>
      <c r="B11" s="8" t="s">
        <v>44</v>
      </c>
      <c r="C11" s="14">
        <v>36752.61</v>
      </c>
      <c r="D11" s="14">
        <v>0</v>
      </c>
      <c r="E11" s="17">
        <v>0</v>
      </c>
      <c r="F11" s="14">
        <v>0</v>
      </c>
      <c r="G11" s="14">
        <v>0</v>
      </c>
      <c r="H11" s="17">
        <v>0</v>
      </c>
    </row>
    <row r="12" spans="1:8" ht="15.75">
      <c r="A12" s="7" t="s">
        <v>13</v>
      </c>
      <c r="B12" s="8" t="s">
        <v>45</v>
      </c>
      <c r="C12" s="14">
        <v>5745063.68</v>
      </c>
      <c r="D12" s="14">
        <v>3525264.9</v>
      </c>
      <c r="E12" s="17">
        <f aca="true" t="shared" si="1" ref="E12:E19">D12/C12*100</f>
        <v>61.36163315773725</v>
      </c>
      <c r="F12" s="14">
        <v>3194722.35</v>
      </c>
      <c r="G12" s="14">
        <f aca="true" t="shared" si="2" ref="G12:G28">D12-F12</f>
        <v>330542.5499999998</v>
      </c>
      <c r="H12" s="17">
        <f aca="true" t="shared" si="3" ref="H12:H22">D12/F12*100</f>
        <v>110.34651884537008</v>
      </c>
    </row>
    <row r="13" spans="1:8" ht="47.25">
      <c r="A13" s="5" t="s">
        <v>14</v>
      </c>
      <c r="B13" s="6" t="s">
        <v>46</v>
      </c>
      <c r="C13" s="10">
        <f>C14+C15</f>
        <v>379000</v>
      </c>
      <c r="D13" s="10">
        <f>D14+D15</f>
        <v>108109.1</v>
      </c>
      <c r="E13" s="16">
        <f t="shared" si="1"/>
        <v>28.524828496042222</v>
      </c>
      <c r="F13" s="10">
        <f>F14+F15</f>
        <v>160301.49</v>
      </c>
      <c r="G13" s="10">
        <f t="shared" si="2"/>
        <v>-52192.389999999985</v>
      </c>
      <c r="H13" s="16">
        <f t="shared" si="3"/>
        <v>67.44110737835314</v>
      </c>
    </row>
    <row r="14" spans="1:8" ht="48.75" customHeight="1">
      <c r="A14" s="7" t="s">
        <v>70</v>
      </c>
      <c r="B14" s="8" t="s">
        <v>71</v>
      </c>
      <c r="C14" s="14">
        <v>216000</v>
      </c>
      <c r="D14" s="14">
        <v>0</v>
      </c>
      <c r="E14" s="17">
        <f t="shared" si="1"/>
        <v>0</v>
      </c>
      <c r="F14" s="14">
        <v>57930.29</v>
      </c>
      <c r="G14" s="14">
        <f t="shared" si="2"/>
        <v>-57930.29</v>
      </c>
      <c r="H14" s="17">
        <f t="shared" si="3"/>
        <v>0</v>
      </c>
    </row>
    <row r="15" spans="1:8" ht="47.25">
      <c r="A15" s="7" t="s">
        <v>15</v>
      </c>
      <c r="B15" s="8" t="s">
        <v>47</v>
      </c>
      <c r="C15" s="14">
        <v>163000</v>
      </c>
      <c r="D15" s="14">
        <v>108109.1</v>
      </c>
      <c r="E15" s="17">
        <f t="shared" si="1"/>
        <v>66.32460122699388</v>
      </c>
      <c r="F15" s="14">
        <v>102371.2</v>
      </c>
      <c r="G15" s="14">
        <f t="shared" si="2"/>
        <v>5737.900000000009</v>
      </c>
      <c r="H15" s="17">
        <f t="shared" si="3"/>
        <v>105.60499437341753</v>
      </c>
    </row>
    <row r="16" spans="1:8" ht="15.75">
      <c r="A16" s="5" t="s">
        <v>16</v>
      </c>
      <c r="B16" s="6" t="s">
        <v>48</v>
      </c>
      <c r="C16" s="10">
        <f>C17+C18+C19+C20</f>
        <v>13928561.950000001</v>
      </c>
      <c r="D16" s="10">
        <f>D17+D18+D19+D20</f>
        <v>8447317.309999999</v>
      </c>
      <c r="E16" s="16">
        <f t="shared" si="1"/>
        <v>60.64744759957074</v>
      </c>
      <c r="F16" s="10">
        <f>F17+F18+F19+F20</f>
        <v>6120134.51</v>
      </c>
      <c r="G16" s="10">
        <f t="shared" si="2"/>
        <v>2327182.799999999</v>
      </c>
      <c r="H16" s="16">
        <f t="shared" si="3"/>
        <v>138.02502700222513</v>
      </c>
    </row>
    <row r="17" spans="1:8" ht="15.75">
      <c r="A17" s="7" t="s">
        <v>66</v>
      </c>
      <c r="B17" s="8" t="s">
        <v>67</v>
      </c>
      <c r="C17" s="14">
        <v>127093.65</v>
      </c>
      <c r="D17" s="14">
        <v>30593</v>
      </c>
      <c r="E17" s="17">
        <f t="shared" si="1"/>
        <v>24.071226217832283</v>
      </c>
      <c r="F17" s="14">
        <v>80000</v>
      </c>
      <c r="G17" s="14">
        <f t="shared" si="2"/>
        <v>-49407</v>
      </c>
      <c r="H17" s="17">
        <f t="shared" si="3"/>
        <v>38.24125</v>
      </c>
    </row>
    <row r="18" spans="1:8" ht="15.75">
      <c r="A18" s="7" t="s">
        <v>17</v>
      </c>
      <c r="B18" s="8" t="s">
        <v>49</v>
      </c>
      <c r="C18" s="14">
        <v>2600000</v>
      </c>
      <c r="D18" s="14">
        <v>2450000</v>
      </c>
      <c r="E18" s="17">
        <f t="shared" si="1"/>
        <v>94.23076923076923</v>
      </c>
      <c r="F18" s="14">
        <v>2059330</v>
      </c>
      <c r="G18" s="14">
        <f t="shared" si="2"/>
        <v>390670</v>
      </c>
      <c r="H18" s="17">
        <f t="shared" si="3"/>
        <v>118.97073319963289</v>
      </c>
    </row>
    <row r="19" spans="1:8" ht="15.75">
      <c r="A19" s="7" t="s">
        <v>18</v>
      </c>
      <c r="B19" s="8" t="s">
        <v>50</v>
      </c>
      <c r="C19" s="14">
        <v>10786468.3</v>
      </c>
      <c r="D19" s="14">
        <v>5806724.31</v>
      </c>
      <c r="E19" s="17">
        <f t="shared" si="1"/>
        <v>53.83341561389467</v>
      </c>
      <c r="F19" s="14">
        <v>3842934.51</v>
      </c>
      <c r="G19" s="14">
        <f t="shared" si="2"/>
        <v>1963789.7999999998</v>
      </c>
      <c r="H19" s="17">
        <f t="shared" si="3"/>
        <v>151.1013079949676</v>
      </c>
    </row>
    <row r="20" spans="1:8" ht="31.5">
      <c r="A20" s="7" t="s">
        <v>19</v>
      </c>
      <c r="B20" s="8" t="s">
        <v>51</v>
      </c>
      <c r="C20" s="14">
        <v>415000</v>
      </c>
      <c r="D20" s="14">
        <v>160000</v>
      </c>
      <c r="E20" s="17">
        <f>D20/C20*100</f>
        <v>38.55421686746988</v>
      </c>
      <c r="F20" s="14">
        <v>137870</v>
      </c>
      <c r="G20" s="14">
        <f t="shared" si="2"/>
        <v>22130</v>
      </c>
      <c r="H20" s="17">
        <f t="shared" si="3"/>
        <v>116.05135272358018</v>
      </c>
    </row>
    <row r="21" spans="1:8" ht="31.5">
      <c r="A21" s="5" t="s">
        <v>20</v>
      </c>
      <c r="B21" s="6" t="s">
        <v>52</v>
      </c>
      <c r="C21" s="10">
        <f>C22+C23+C24</f>
        <v>19761736.43</v>
      </c>
      <c r="D21" s="10">
        <f>D22+D23+D24</f>
        <v>16790598.06</v>
      </c>
      <c r="E21" s="16">
        <f aca="true" t="shared" si="4" ref="E21:E28">D21/C21*100</f>
        <v>84.96519584438157</v>
      </c>
      <c r="F21" s="10">
        <f>F22+F23+F24</f>
        <v>3003777.91</v>
      </c>
      <c r="G21" s="10">
        <f t="shared" si="2"/>
        <v>13786820.149999999</v>
      </c>
      <c r="H21" s="16">
        <f t="shared" si="3"/>
        <v>558.9826732562927</v>
      </c>
    </row>
    <row r="22" spans="1:8" ht="15.75">
      <c r="A22" s="7" t="s">
        <v>21</v>
      </c>
      <c r="B22" s="8" t="s">
        <v>53</v>
      </c>
      <c r="C22" s="14">
        <v>177000</v>
      </c>
      <c r="D22" s="14">
        <v>71546.56</v>
      </c>
      <c r="E22" s="17">
        <f t="shared" si="4"/>
        <v>40.42178531073446</v>
      </c>
      <c r="F22" s="14">
        <v>479880.54</v>
      </c>
      <c r="G22" s="14">
        <f t="shared" si="2"/>
        <v>-408333.98</v>
      </c>
      <c r="H22" s="17">
        <f t="shared" si="3"/>
        <v>14.909243871401829</v>
      </c>
    </row>
    <row r="23" spans="1:8" ht="15.75">
      <c r="A23" s="7" t="s">
        <v>22</v>
      </c>
      <c r="B23" s="8" t="s">
        <v>54</v>
      </c>
      <c r="C23" s="14">
        <v>19244736.43</v>
      </c>
      <c r="D23" s="14">
        <v>16510377.2</v>
      </c>
      <c r="E23" s="17">
        <f t="shared" si="4"/>
        <v>85.79165144741864</v>
      </c>
      <c r="F23" s="14">
        <v>2323834.61</v>
      </c>
      <c r="G23" s="14">
        <f t="shared" si="2"/>
        <v>14186542.59</v>
      </c>
      <c r="H23" s="17">
        <f aca="true" t="shared" si="5" ref="H23:H28">D23/F23*100</f>
        <v>710.4798736085612</v>
      </c>
    </row>
    <row r="24" spans="1:8" ht="15.75">
      <c r="A24" s="7" t="s">
        <v>23</v>
      </c>
      <c r="B24" s="8" t="s">
        <v>55</v>
      </c>
      <c r="C24" s="14">
        <v>340000</v>
      </c>
      <c r="D24" s="14">
        <v>208674.3</v>
      </c>
      <c r="E24" s="17">
        <f t="shared" si="4"/>
        <v>61.374794117647056</v>
      </c>
      <c r="F24" s="14">
        <v>200062.76</v>
      </c>
      <c r="G24" s="14">
        <f t="shared" si="2"/>
        <v>8611.539999999979</v>
      </c>
      <c r="H24" s="17">
        <f t="shared" si="5"/>
        <v>104.30441927323204</v>
      </c>
    </row>
    <row r="25" spans="1:8" ht="15.75">
      <c r="A25" s="5" t="s">
        <v>24</v>
      </c>
      <c r="B25" s="6" t="s">
        <v>56</v>
      </c>
      <c r="C25" s="10">
        <f>C26+C27+C28+C29+C30+C31</f>
        <v>87959569.04</v>
      </c>
      <c r="D25" s="10">
        <f>D26+D27+D28+D29+D30+D31</f>
        <v>54943339.16000001</v>
      </c>
      <c r="E25" s="16">
        <f t="shared" si="4"/>
        <v>62.46431145543049</v>
      </c>
      <c r="F25" s="10">
        <f>F26+F27+F28+F29+F30+F31</f>
        <v>54857991.37</v>
      </c>
      <c r="G25" s="10">
        <f t="shared" si="2"/>
        <v>85347.790000014</v>
      </c>
      <c r="H25" s="16">
        <f t="shared" si="5"/>
        <v>100.15557950239989</v>
      </c>
    </row>
    <row r="26" spans="1:8" ht="15.75">
      <c r="A26" s="7" t="s">
        <v>25</v>
      </c>
      <c r="B26" s="8" t="s">
        <v>57</v>
      </c>
      <c r="C26" s="14">
        <v>22304473.64</v>
      </c>
      <c r="D26" s="14">
        <v>12664049.34</v>
      </c>
      <c r="E26" s="17">
        <f t="shared" si="4"/>
        <v>56.778068581222975</v>
      </c>
      <c r="F26" s="14">
        <v>13702727.75</v>
      </c>
      <c r="G26" s="14">
        <f t="shared" si="2"/>
        <v>-1038678.4100000001</v>
      </c>
      <c r="H26" s="17">
        <f t="shared" si="5"/>
        <v>92.41991500560901</v>
      </c>
    </row>
    <row r="27" spans="1:8" ht="15.75">
      <c r="A27" s="7" t="s">
        <v>26</v>
      </c>
      <c r="B27" s="8" t="s">
        <v>2</v>
      </c>
      <c r="C27" s="14">
        <v>54752039.1</v>
      </c>
      <c r="D27" s="14">
        <v>34265034.7</v>
      </c>
      <c r="E27" s="17">
        <f t="shared" si="4"/>
        <v>62.582207463392905</v>
      </c>
      <c r="F27" s="14">
        <v>35531221.33</v>
      </c>
      <c r="G27" s="14">
        <f t="shared" si="2"/>
        <v>-1266186.6299999952</v>
      </c>
      <c r="H27" s="17">
        <f t="shared" si="5"/>
        <v>96.4364111826043</v>
      </c>
    </row>
    <row r="28" spans="1:8" ht="15.75">
      <c r="A28" s="7" t="s">
        <v>27</v>
      </c>
      <c r="B28" s="8" t="s">
        <v>58</v>
      </c>
      <c r="C28" s="14">
        <v>2555715.19</v>
      </c>
      <c r="D28" s="14">
        <v>1671266.88</v>
      </c>
      <c r="E28" s="17">
        <f t="shared" si="4"/>
        <v>65.39331481611612</v>
      </c>
      <c r="F28" s="14">
        <v>1557834.23</v>
      </c>
      <c r="G28" s="14">
        <f t="shared" si="2"/>
        <v>113432.6499999999</v>
      </c>
      <c r="H28" s="17">
        <f t="shared" si="5"/>
        <v>107.28143263356075</v>
      </c>
    </row>
    <row r="29" spans="1:8" ht="31.5">
      <c r="A29" s="7" t="s">
        <v>28</v>
      </c>
      <c r="B29" s="8" t="s">
        <v>59</v>
      </c>
      <c r="C29" s="14">
        <v>25000</v>
      </c>
      <c r="D29" s="14">
        <v>2000</v>
      </c>
      <c r="E29" s="17">
        <f>D29/C29*100</f>
        <v>8</v>
      </c>
      <c r="F29" s="14">
        <v>800</v>
      </c>
      <c r="G29" s="14">
        <f aca="true" t="shared" si="6" ref="G29:G41">D29-F29</f>
        <v>1200</v>
      </c>
      <c r="H29" s="17">
        <f>D29/F29*100</f>
        <v>250</v>
      </c>
    </row>
    <row r="30" spans="1:8" ht="18" customHeight="1">
      <c r="A30" s="7" t="s">
        <v>29</v>
      </c>
      <c r="B30" s="8" t="s">
        <v>60</v>
      </c>
      <c r="C30" s="14">
        <v>753590</v>
      </c>
      <c r="D30" s="14">
        <v>583287.49</v>
      </c>
      <c r="E30" s="17">
        <f aca="true" t="shared" si="7" ref="E30:E35">D30/C30*100</f>
        <v>77.40117172467788</v>
      </c>
      <c r="F30" s="14">
        <v>645909.6</v>
      </c>
      <c r="G30" s="14">
        <f t="shared" si="6"/>
        <v>-62622.109999999986</v>
      </c>
      <c r="H30" s="17">
        <f aca="true" t="shared" si="8" ref="H30:H41">D30/F30*100</f>
        <v>90.30481819746912</v>
      </c>
    </row>
    <row r="31" spans="1:8" ht="15.75">
      <c r="A31" s="7" t="s">
        <v>30</v>
      </c>
      <c r="B31" s="8" t="s">
        <v>61</v>
      </c>
      <c r="C31" s="14">
        <v>7568751.11</v>
      </c>
      <c r="D31" s="14">
        <v>5757700.75</v>
      </c>
      <c r="E31" s="17">
        <f t="shared" si="7"/>
        <v>76.07200535888674</v>
      </c>
      <c r="F31" s="14">
        <v>3419498.46</v>
      </c>
      <c r="G31" s="14">
        <f t="shared" si="6"/>
        <v>2338202.29</v>
      </c>
      <c r="H31" s="17">
        <f t="shared" si="8"/>
        <v>168.37851566103646</v>
      </c>
    </row>
    <row r="32" spans="1:8" ht="15.75">
      <c r="A32" s="5" t="s">
        <v>31</v>
      </c>
      <c r="B32" s="6" t="s">
        <v>62</v>
      </c>
      <c r="C32" s="10">
        <f>C33</f>
        <v>6093569</v>
      </c>
      <c r="D32" s="10">
        <f>D33</f>
        <v>4035451.77</v>
      </c>
      <c r="E32" s="16">
        <f t="shared" si="7"/>
        <v>66.22476532226024</v>
      </c>
      <c r="F32" s="10">
        <f>F33</f>
        <v>4423412.38</v>
      </c>
      <c r="G32" s="10">
        <f t="shared" si="6"/>
        <v>-387960.60999999987</v>
      </c>
      <c r="H32" s="16">
        <f t="shared" si="8"/>
        <v>91.22938182851493</v>
      </c>
    </row>
    <row r="33" spans="1:8" ht="15.75">
      <c r="A33" s="7" t="s">
        <v>32</v>
      </c>
      <c r="B33" s="8" t="s">
        <v>63</v>
      </c>
      <c r="C33" s="14">
        <v>6093569</v>
      </c>
      <c r="D33" s="14">
        <v>4035451.77</v>
      </c>
      <c r="E33" s="17">
        <f t="shared" si="7"/>
        <v>66.22476532226024</v>
      </c>
      <c r="F33" s="14">
        <v>4423412.38</v>
      </c>
      <c r="G33" s="14">
        <f t="shared" si="6"/>
        <v>-387960.60999999987</v>
      </c>
      <c r="H33" s="17">
        <f t="shared" si="8"/>
        <v>91.22938182851493</v>
      </c>
    </row>
    <row r="34" spans="1:8" ht="15.75">
      <c r="A34" s="5" t="s">
        <v>33</v>
      </c>
      <c r="B34" s="6">
        <v>1000</v>
      </c>
      <c r="C34" s="10">
        <f>C35+C36+C37+C38</f>
        <v>5792703.7</v>
      </c>
      <c r="D34" s="10">
        <f>D35+D36+D37+D38</f>
        <v>5145320.38</v>
      </c>
      <c r="E34" s="16">
        <f t="shared" si="7"/>
        <v>88.8241596061611</v>
      </c>
      <c r="F34" s="10">
        <f>F35+F36+F37+F38</f>
        <v>2604055.02</v>
      </c>
      <c r="G34" s="10">
        <f t="shared" si="6"/>
        <v>2541265.36</v>
      </c>
      <c r="H34" s="16">
        <f t="shared" si="8"/>
        <v>197.58877368113366</v>
      </c>
    </row>
    <row r="35" spans="1:8" ht="15.75">
      <c r="A35" s="7" t="s">
        <v>34</v>
      </c>
      <c r="B35" s="8">
        <v>1001</v>
      </c>
      <c r="C35" s="14">
        <v>1900000</v>
      </c>
      <c r="D35" s="14">
        <v>1431990.89</v>
      </c>
      <c r="E35" s="17">
        <f t="shared" si="7"/>
        <v>75.36794157894737</v>
      </c>
      <c r="F35" s="14">
        <v>1410989.35</v>
      </c>
      <c r="G35" s="14">
        <f t="shared" si="6"/>
        <v>21001.539999999804</v>
      </c>
      <c r="H35" s="17">
        <f t="shared" si="8"/>
        <v>101.48842654269501</v>
      </c>
    </row>
    <row r="36" spans="1:8" ht="15.75">
      <c r="A36" s="7" t="s">
        <v>35</v>
      </c>
      <c r="B36" s="8">
        <v>1003</v>
      </c>
      <c r="C36" s="14">
        <v>1323000</v>
      </c>
      <c r="D36" s="14">
        <v>1323000</v>
      </c>
      <c r="E36" s="17">
        <f aca="true" t="shared" si="9" ref="E36:E43">D36/C36*100</f>
        <v>100</v>
      </c>
      <c r="F36" s="14">
        <v>393120</v>
      </c>
      <c r="G36" s="14">
        <f t="shared" si="6"/>
        <v>929880</v>
      </c>
      <c r="H36" s="17">
        <f>D36/F36*100</f>
        <v>336.53846153846155</v>
      </c>
    </row>
    <row r="37" spans="1:8" ht="15.75">
      <c r="A37" s="7" t="s">
        <v>68</v>
      </c>
      <c r="B37" s="8" t="s">
        <v>69</v>
      </c>
      <c r="C37" s="14">
        <v>2404703.7</v>
      </c>
      <c r="D37" s="14">
        <v>2265379.49</v>
      </c>
      <c r="E37" s="17">
        <f t="shared" si="9"/>
        <v>94.20617974680208</v>
      </c>
      <c r="F37" s="14">
        <v>681545.67</v>
      </c>
      <c r="G37" s="14">
        <f t="shared" si="6"/>
        <v>1583833.8200000003</v>
      </c>
      <c r="H37" s="17">
        <f t="shared" si="8"/>
        <v>332.38850890212535</v>
      </c>
    </row>
    <row r="38" spans="1:8" ht="31.5">
      <c r="A38" s="7" t="s">
        <v>36</v>
      </c>
      <c r="B38" s="8">
        <v>1006</v>
      </c>
      <c r="C38" s="14">
        <v>165000</v>
      </c>
      <c r="D38" s="14">
        <v>124950</v>
      </c>
      <c r="E38" s="17">
        <f t="shared" si="9"/>
        <v>75.72727272727273</v>
      </c>
      <c r="F38" s="14">
        <v>118400</v>
      </c>
      <c r="G38" s="14">
        <f t="shared" si="6"/>
        <v>6550</v>
      </c>
      <c r="H38" s="17">
        <f t="shared" si="8"/>
        <v>105.53209459459461</v>
      </c>
    </row>
    <row r="39" spans="1:8" ht="15.75">
      <c r="A39" s="5" t="s">
        <v>37</v>
      </c>
      <c r="B39" s="6">
        <v>1100</v>
      </c>
      <c r="C39" s="10">
        <f>C40+C41</f>
        <v>815591</v>
      </c>
      <c r="D39" s="10">
        <f>D40+D41</f>
        <v>506202.35</v>
      </c>
      <c r="E39" s="16">
        <f t="shared" si="9"/>
        <v>62.06571063192212</v>
      </c>
      <c r="F39" s="10">
        <f>F40+F41</f>
        <v>264321.14</v>
      </c>
      <c r="G39" s="10">
        <f t="shared" si="6"/>
        <v>241881.20999999996</v>
      </c>
      <c r="H39" s="17">
        <f t="shared" si="8"/>
        <v>191.51035365540568</v>
      </c>
    </row>
    <row r="40" spans="1:8" ht="15.75">
      <c r="A40" s="9" t="s">
        <v>38</v>
      </c>
      <c r="B40" s="8">
        <v>1101</v>
      </c>
      <c r="C40" s="14">
        <v>590591</v>
      </c>
      <c r="D40" s="14">
        <v>401074.67</v>
      </c>
      <c r="E40" s="17">
        <f t="shared" si="9"/>
        <v>67.910731792391</v>
      </c>
      <c r="F40" s="14">
        <v>123652.56</v>
      </c>
      <c r="G40" s="14">
        <f t="shared" si="6"/>
        <v>277422.11</v>
      </c>
      <c r="H40" s="17">
        <f t="shared" si="8"/>
        <v>324.3561394927853</v>
      </c>
    </row>
    <row r="41" spans="1:8" ht="15.75">
      <c r="A41" s="9" t="s">
        <v>75</v>
      </c>
      <c r="B41" s="8" t="s">
        <v>76</v>
      </c>
      <c r="C41" s="14">
        <v>225000</v>
      </c>
      <c r="D41" s="14">
        <v>105127.68</v>
      </c>
      <c r="E41" s="17">
        <f t="shared" si="9"/>
        <v>46.72341333333333</v>
      </c>
      <c r="F41" s="14">
        <v>140668.58</v>
      </c>
      <c r="G41" s="14">
        <f t="shared" si="6"/>
        <v>-35540.899999999994</v>
      </c>
      <c r="H41" s="17">
        <f t="shared" si="8"/>
        <v>74.73430100737492</v>
      </c>
    </row>
    <row r="42" spans="1:8" ht="47.25">
      <c r="A42" s="19" t="s">
        <v>77</v>
      </c>
      <c r="B42" s="6" t="s">
        <v>78</v>
      </c>
      <c r="C42" s="10">
        <f>C43</f>
        <v>1341.76</v>
      </c>
      <c r="D42" s="10">
        <f>D43</f>
        <v>1014.03</v>
      </c>
      <c r="E42" s="16">
        <f t="shared" si="9"/>
        <v>75.57461841163844</v>
      </c>
      <c r="F42" s="10">
        <f>F43</f>
        <v>1069.36</v>
      </c>
      <c r="G42" s="10">
        <f>D42-F42</f>
        <v>-55.32999999999993</v>
      </c>
      <c r="H42" s="16">
        <f>D42/F42*100</f>
        <v>94.82587716017058</v>
      </c>
    </row>
    <row r="43" spans="1:8" ht="31.5">
      <c r="A43" s="9" t="s">
        <v>79</v>
      </c>
      <c r="B43" s="8" t="s">
        <v>80</v>
      </c>
      <c r="C43" s="14">
        <v>1341.76</v>
      </c>
      <c r="D43" s="14">
        <v>1014.03</v>
      </c>
      <c r="E43" s="17">
        <f t="shared" si="9"/>
        <v>75.57461841163844</v>
      </c>
      <c r="F43" s="14">
        <v>1069.36</v>
      </c>
      <c r="G43" s="14">
        <f>D43-F43</f>
        <v>-55.32999999999993</v>
      </c>
      <c r="H43" s="17">
        <f>D43/F43*100</f>
        <v>94.82587716017058</v>
      </c>
    </row>
    <row r="44" spans="1:8" ht="15.75">
      <c r="A44" s="9"/>
      <c r="B44" s="8"/>
      <c r="C44" s="14"/>
      <c r="D44" s="14"/>
      <c r="E44" s="17"/>
      <c r="F44" s="14"/>
      <c r="G44" s="14"/>
      <c r="H44" s="17"/>
    </row>
    <row r="45" spans="1:8" ht="15.75">
      <c r="A45" s="80" t="s">
        <v>39</v>
      </c>
      <c r="B45" s="80"/>
      <c r="C45" s="10">
        <f>C5+C13+C16+C21+C25+C32+C34+C39+C42</f>
        <v>166498990.63</v>
      </c>
      <c r="D45" s="10">
        <f>D42+D39+D34+D32+D25+D21+D16+D13+D5</f>
        <v>110979232.66000001</v>
      </c>
      <c r="E45" s="16">
        <f>D45/C45*100</f>
        <v>66.65459786877749</v>
      </c>
      <c r="F45" s="10">
        <f>F5+F13+F16+F21+F25+F32+F34+F39+F42</f>
        <v>90905088.85</v>
      </c>
      <c r="G45" s="10">
        <f>D45-F45</f>
        <v>20074143.810000017</v>
      </c>
      <c r="H45" s="16">
        <f>D45/F45*100</f>
        <v>122.08253032250352</v>
      </c>
    </row>
    <row r="46" ht="13.5" thickBot="1"/>
    <row r="47" spans="1:8" ht="32.25" thickBot="1">
      <c r="A47" s="11" t="s">
        <v>64</v>
      </c>
      <c r="B47" s="12"/>
      <c r="C47" s="13">
        <v>-4564057.1</v>
      </c>
      <c r="D47" s="13">
        <v>12134473.76</v>
      </c>
      <c r="E47" s="12"/>
      <c r="F47" s="13">
        <v>6225384.17</v>
      </c>
      <c r="G47" s="13"/>
      <c r="H47" s="15"/>
    </row>
  </sheetData>
  <sheetProtection/>
  <mergeCells count="8">
    <mergeCell ref="E3:E4"/>
    <mergeCell ref="F3:H3"/>
    <mergeCell ref="A1:H1"/>
    <mergeCell ref="A3:A4"/>
    <mergeCell ref="B3:B4"/>
    <mergeCell ref="A45:B45"/>
    <mergeCell ref="C3:C4"/>
    <mergeCell ref="D3:D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2022-04-21T07:47:40Z</cp:lastPrinted>
  <dcterms:created xsi:type="dcterms:W3CDTF">2017-07-11T09:08:45Z</dcterms:created>
  <dcterms:modified xsi:type="dcterms:W3CDTF">2024-04-10T13:58:02Z</dcterms:modified>
  <cp:category/>
  <cp:version/>
  <cp:contentType/>
  <cp:contentStatus/>
</cp:coreProperties>
</file>