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495" activeTab="0"/>
  </bookViews>
  <sheets>
    <sheet name="дох." sheetId="1" r:id="rId1"/>
    <sheet name="расх." sheetId="2" state="hidden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'дох.'!$5:$5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<sst xmlns="http://schemas.openxmlformats.org/spreadsheetml/2006/main" count="187" uniqueCount="181">
  <si>
    <t>Исполнено</t>
  </si>
  <si>
    <t>(руб.)</t>
  </si>
  <si>
    <t>0702</t>
  </si>
  <si>
    <t>Уточненные бюджетные назначения</t>
  </si>
  <si>
    <t>% исполнения к уточненным бюджетным назначениям</t>
  </si>
  <si>
    <t>Темп роста %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</si>
  <si>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</si>
  <si>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</si>
  <si>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</si>
  <si>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</si>
  <si>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</si>
  <si>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</si>
  <si>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</si>
  <si>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</si>
  <si>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</si>
  <si>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</si>
  <si>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</si>
  <si>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</si>
  <si>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</si>
  <si>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</si>
  <si>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</si>
  <si>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</si>
  <si>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</si>
  <si>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</si>
  <si>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</si>
  <si>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</si>
  <si>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</si>
  <si>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</si>
  <si>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</si>
  <si>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</si>
  <si>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</si>
  <si>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</si>
  <si>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</si>
  <si>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</si>
  <si>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</si>
  <si>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</si>
  <si>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</si>
  <si>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</si>
  <si>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</si>
  <si>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</si>
  <si>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</si>
  <si>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</si>
  <si>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</si>
  <si>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</si>
  <si>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</si>
  <si>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</si>
  <si>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</si>
  <si>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</si>
  <si>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</si>
  <si>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</si>
  <si>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</si>
  <si>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</si>
  <si>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</si>
  <si>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</si>
  <si>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</si>
  <si>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</si>
  <si>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</si>
  <si>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</si>
  <si>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</si>
  <si>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</si>
  <si>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</si>
  <si>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</si>
  <si>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</si>
  <si>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</si>
  <si>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</si>
  <si>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</si>
  <si>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</si>
  <si>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</si>
  <si>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</si>
  <si>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</si>
  <si>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</si>
  <si>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</si>
  <si>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Отклонение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</si>
  <si>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</si>
  <si>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</si>
  <si>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</si>
  <si>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</si>
  <si>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</si>
  <si>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</si>
  <si>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</si>
  <si>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</si>
  <si>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Судебная система</t>
  </si>
  <si>
    <t>0105</t>
  </si>
  <si>
    <t>Аналитические данные в сравнении с соответсвующим периодом 2019 г.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</si>
  <si>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</si>
  <si>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</si>
  <si>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</si>
  <si>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</si>
  <si>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</si>
  <si>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</si>
  <si>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</si>
  <si>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</si>
  <si>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</si>
  <si>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</si>
  <si>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Развитие системы образования Ильинского муниципального района</t>
  </si>
  <si>
    <t>Социальная поддержка граждан в Ильинском муниципальном районе</t>
  </si>
  <si>
    <t>Обеспечение безопасности граждан и профилактика правонарушений в Ильинском муниципальном районе</t>
  </si>
  <si>
    <t>Развитие транспортной системы Ильинского муниципального района</t>
  </si>
  <si>
    <t>Управление муниципальными финансами и муниципальным долгом Ильинского муниципального района</t>
  </si>
  <si>
    <t>Развитие муниципального управления Ильинского муниципального района</t>
  </si>
  <si>
    <t>Обеспечение жильем отдельных категорий граждан Ильинского муниципального района</t>
  </si>
  <si>
    <t>Управление муниципальным имуществом и земельными ресурсами Ильинского мунципального района</t>
  </si>
  <si>
    <t>10.</t>
  </si>
  <si>
    <t>Развитие музейного дела и туризма в Ильинском муниципальном районе</t>
  </si>
  <si>
    <t>11.</t>
  </si>
  <si>
    <t>12.</t>
  </si>
  <si>
    <t>Обеспечение населения Ильинского муниципального района объектами инженерной инфраструктуры и услугами жилищно-коммунального хозяйства</t>
  </si>
  <si>
    <t>Развитие физической культуры и спорта в Ильинском муниципальном районе</t>
  </si>
  <si>
    <t>Наименование муниципальной программы/подпрограммы</t>
  </si>
  <si>
    <t>Подпрограмма "Развитие дошкольного образования"</t>
  </si>
  <si>
    <t>Подпрограмма "Развитие начального, основного, среднего общего образования"</t>
  </si>
  <si>
    <t>1.1</t>
  </si>
  <si>
    <t>1.2</t>
  </si>
  <si>
    <t>1.3</t>
  </si>
  <si>
    <t>Подпрограмма "Развитие дополнительного образования"</t>
  </si>
  <si>
    <t>1.4</t>
  </si>
  <si>
    <t>Подпрограмма "Развитие структурных подразделений образования"</t>
  </si>
  <si>
    <t>1.5</t>
  </si>
  <si>
    <t>Подпрограмма "Финансовое обеспечение предоставления мер социальной поддержки в сфере образования"</t>
  </si>
  <si>
    <t>1.6</t>
  </si>
  <si>
    <t>Подпрограмма "Создание современных условий в муниципальных образовательных учреждениях"</t>
  </si>
  <si>
    <t>1.7</t>
  </si>
  <si>
    <t>Подпрограмма "Организация муниципальных мероприятий в сфере образования"</t>
  </si>
  <si>
    <t>1.8</t>
  </si>
  <si>
    <t>Подпрограмма "Внедрение Всероссийского физкультурно-спортивного комплекса "Готов к труду и обороне" (ГТО)</t>
  </si>
  <si>
    <t>2.1</t>
  </si>
  <si>
    <t>Подпрограмма "Дети Ильинского муниципального района"</t>
  </si>
  <si>
    <t>2.2</t>
  </si>
  <si>
    <t>Подпрограмма "Повышение качества жизни граждан пожилого возраста"</t>
  </si>
  <si>
    <t>3.1</t>
  </si>
  <si>
    <t>Подпрограмма "Профилактика правонарушений и наркомании, борьба с преступностью, предупреждение террористической и экстремисткой деятельности, обеспчение безопасности граждан на территории Ильинского муниципального района"</t>
  </si>
  <si>
    <t>3.2</t>
  </si>
  <si>
    <t>Подпрограмма "Совершенствование уровня гражданской защиты и обеспечение пожарной безопасности"</t>
  </si>
  <si>
    <t>4.1</t>
  </si>
  <si>
    <t>Подпрограмма "Ремонт и содержание автомобильных дорог общего пользования местного значения Ильинского муниципального района</t>
  </si>
  <si>
    <t>4.2</t>
  </si>
  <si>
    <t>Подпрограмма "Развитие пассажирского автотранспортного обслуживания населения Ильинского муниципального района"</t>
  </si>
  <si>
    <t>4.3</t>
  </si>
  <si>
    <t>Подпрограмма"Формирование законопослушного поведения участников дорожного движения в Ильинском муниципальном районе"</t>
  </si>
  <si>
    <t>5.2</t>
  </si>
  <si>
    <t>Подпрограмма "Управление общественными финансами"</t>
  </si>
  <si>
    <t>5.3</t>
  </si>
  <si>
    <t>Подпрограмма "Обеспечение деятельности финансового отдела Ильинского муниципального района"</t>
  </si>
  <si>
    <t>5.4</t>
  </si>
  <si>
    <t>Подпрограмма "Развитие системы межбюджетных отношений с бюджетами поселений Ильинского муниципального района"</t>
  </si>
  <si>
    <t>6.1</t>
  </si>
  <si>
    <t>Подпрограмма "Обеспечение деятельности администрации Ильинского муниципального района и ее структурных подразделений"</t>
  </si>
  <si>
    <t>6.2</t>
  </si>
  <si>
    <t>Подпрограмма "Развитие кадрового потенциала муниципальной службы Ильинского муниципального района"</t>
  </si>
  <si>
    <t>6.3</t>
  </si>
  <si>
    <t>Подпрограмма "Повышение качества предоставления государственных и муниципальных услуг в Ильинском муниципальном районе"</t>
  </si>
  <si>
    <t>6.4</t>
  </si>
  <si>
    <t>Подпрограмма "Развитие информационного общества Ильинского муниципального района"</t>
  </si>
  <si>
    <t>7.1</t>
  </si>
  <si>
    <t>8.1</t>
  </si>
  <si>
    <t>Подпрограмма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</si>
  <si>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9.1</t>
  </si>
  <si>
    <t>10.1</t>
  </si>
  <si>
    <t>Подпрограмма "Организация музейного обслуживания населения Ильинского муниципального района"</t>
  </si>
  <si>
    <t>Подпрограмма "Организация и развитие туризма на территориии Ильинского муниципального района"</t>
  </si>
  <si>
    <t>11.1</t>
  </si>
  <si>
    <t>12.1</t>
  </si>
  <si>
    <t>Подпрограмма "Содержание муниципального жилищного фонда Ильинского муниципального района"</t>
  </si>
  <si>
    <t>Подпрограмма "Создание условий для обеспечения населения Ильинского муниципального района услугами холодного водоснабжения и водоотведения"</t>
  </si>
  <si>
    <t>Подпрограмма "Развитие физической культуры и массового спорта в Ильинском муниципальном районе"</t>
  </si>
  <si>
    <t>ИТОГО РАСХОДОВ</t>
  </si>
  <si>
    <t>Темпа роста          %</t>
  </si>
  <si>
    <t>Аналитические данные в сравнении с соответсвующим периодом 2022 года</t>
  </si>
  <si>
    <t>6.5</t>
  </si>
  <si>
    <t>Подпрограмма "Обечпечение деятельности органов местного самоуправления Ильинского муниципального района"</t>
  </si>
  <si>
    <t>Развитие малого и среднего предпринимательства в Ильинском муниципальном районе</t>
  </si>
  <si>
    <t>Подпрограмма "Развитие малого и среднего предпринимательства в Ильинском муниципальном районе"</t>
  </si>
  <si>
    <t>Подпрограмма "Управление и распоряжение муниципальным имуществом и земельными ресурсами Ильинского муниципального района"</t>
  </si>
  <si>
    <t>10.2</t>
  </si>
  <si>
    <t>Подпрограмма "Создание условий для обеспечения населения Ильинского муниципального района услугами бытового обслуживания"</t>
  </si>
  <si>
    <t>11.2</t>
  </si>
  <si>
    <t>11.3</t>
  </si>
  <si>
    <t>1.9</t>
  </si>
  <si>
    <t>Подпрограмма "Осуществление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учреждениях Ильинского муниципального района Ивановской области"</t>
  </si>
  <si>
    <t>Исполнение бюджета Ильинского муниципального района за 4 квартал 2023 года</t>
  </si>
  <si>
    <t>по муниципальным программам по состоянию на 01.01.2024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</si>
</sst>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" fontId="57" fillId="0" borderId="1">
      <alignment horizontal="right"/>
      <protection/>
    </xf>
    <xf numFmtId="49" fontId="7" fillId="0" borderId="2">
      <alignment horizontal="center" wrapText="1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" fontId="57" fillId="0" borderId="3">
      <alignment horizontal="right"/>
      <protection/>
    </xf>
    <xf numFmtId="49" fontId="7" fillId="0" borderId="4">
      <alignment horizontal="center" wrapText="1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7" fillId="0" borderId="5">
      <alignment horizontal="center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0" fontId="57" fillId="0" borderId="6">
      <alignment horizontal="left" wrapText="1"/>
      <protection/>
    </xf>
    <xf numFmtId="49" fontId="7" fillId="0" borderId="7">
      <alignment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0" fontId="57" fillId="0" borderId="8">
      <alignment horizontal="left" wrapText="1" indent="1"/>
      <protection/>
    </xf>
    <xf numFmtId="4" fontId="7" fillId="0" borderId="5">
      <alignment horizontal="right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4" fontId="7" fillId="0" borderId="2">
      <alignment horizontal="right"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0" fontId="57" fillId="20" borderId="0">
      <alignment/>
      <protection/>
    </xf>
    <xf numFmtId="49" fontId="7" fillId="0" borderId="0">
      <alignment horizontal="right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4" fontId="7" fillId="0" borderId="11">
      <alignment horizontal="right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49" fontId="7" fillId="0" borderId="12">
      <alignment horizontal="center"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4" fontId="7" fillId="0" borderId="13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4" fontId="57" fillId="0" borderId="14">
      <alignment horizontal="right"/>
      <protection/>
    </xf>
    <xf numFmtId="0" fontId="7" fillId="0" borderId="15">
      <alignment horizontal="left" wrapText="1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49" fontId="57" fillId="0" borderId="9">
      <alignment horizontal="center"/>
      <protection/>
    </xf>
    <xf numFmtId="0" fontId="2" fillId="0" borderId="16">
      <alignment horizontal="left" wrapText="1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4" fontId="57" fillId="0" borderId="17">
      <alignment horizontal="right"/>
      <protection/>
    </xf>
    <xf numFmtId="0" fontId="7" fillId="0" borderId="18">
      <alignment horizontal="left" wrapText="1" indent="1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" fillId="0" borderId="19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7" fillId="0" borderId="7">
      <alignment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7" fillId="0" borderId="20">
      <alignment horizontal="left" wrapText="1"/>
      <protection/>
    </xf>
    <xf numFmtId="0" fontId="5" fillId="0" borderId="7">
      <alignment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57" fillId="0" borderId="21">
      <alignment horizontal="left" wrapText="1" indent="1"/>
      <protection/>
    </xf>
    <xf numFmtId="0" fontId="2" fillId="0" borderId="0">
      <alignment horizontal="center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57" fillId="0" borderId="20">
      <alignment horizontal="left" wrapText="1" indent="2"/>
      <protection/>
    </xf>
    <xf numFmtId="0" fontId="2" fillId="0" borderId="7">
      <alignment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57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49" fontId="57" fillId="0" borderId="10">
      <alignment horizontal="left"/>
      <protection/>
    </xf>
    <xf numFmtId="0" fontId="7" fillId="0" borderId="22">
      <alignment horizontal="left" wrapText="1" inden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49" fontId="57" fillId="0" borderId="24">
      <alignment horizontal="center" wrapText="1"/>
      <protection/>
    </xf>
    <xf numFmtId="0" fontId="5" fillId="21" borderId="25">
      <alignment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49" fontId="57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49" fontId="57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57" fillId="0" borderId="1">
      <alignment horizontal="center" shrinkToFit="1"/>
      <protection/>
    </xf>
    <xf numFmtId="49" fontId="7" fillId="0" borderId="7">
      <alignment horizontal="left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0" fontId="57" fillId="0" borderId="8">
      <alignment horizontal="left" wrapText="1"/>
      <protection/>
    </xf>
    <xf numFmtId="49" fontId="7" fillId="0" borderId="27">
      <alignment horizontal="center" wrapTex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0" fontId="57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0" fontId="57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56" fillId="0" borderId="28">
      <alignment/>
      <protection/>
    </xf>
    <xf numFmtId="0" fontId="7" fillId="0" borderId="29">
      <alignment horizontal="left" wrapText="1"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56" fillId="0" borderId="30">
      <alignment/>
      <protection/>
    </xf>
    <xf numFmtId="0" fontId="7" fillId="0" borderId="15">
      <alignment horizontal="left" wrapText="1" indent="1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49" fontId="57" fillId="0" borderId="14">
      <alignment horizontal="center"/>
      <protection/>
    </xf>
    <xf numFmtId="0" fontId="7" fillId="0" borderId="29">
      <alignment horizontal="left" wrapText="1" inden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58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8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33">
      <alignment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58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58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58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58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58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59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59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57" fillId="0" borderId="36">
      <alignment horizontal="center" vertical="top" wrapText="1"/>
      <protection/>
    </xf>
    <xf numFmtId="0" fontId="11" fillId="0" borderId="7">
      <alignment wrapText="1"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58" fillId="0" borderId="38">
      <alignment/>
      <protection/>
    </xf>
    <xf numFmtId="0" fontId="11" fillId="0" borderId="37">
      <alignment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49" fontId="60" fillId="0" borderId="39">
      <alignment horizontal="left" vertical="center" wrapText="1"/>
      <protection/>
    </xf>
    <xf numFmtId="0" fontId="11" fillId="0" borderId="19">
      <alignment wrapText="1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49" fontId="57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49" fontId="57" fillId="0" borderId="6">
      <alignment horizontal="left" vertical="center" wrapText="1" indent="3"/>
      <protection/>
    </xf>
    <xf numFmtId="0" fontId="2" fillId="0" borderId="40">
      <alignment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57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57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0" fontId="60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57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57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49" fontId="57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60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0" fontId="57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0" fontId="57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60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49" fontId="57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49" fontId="57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58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57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57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57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57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57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57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58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57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0" fontId="56" fillId="0" borderId="57">
      <alignment/>
      <protection/>
    </xf>
    <xf numFmtId="49" fontId="7" fillId="0" borderId="7">
      <alignment horizontal="center" vertical="center" wrapText="1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0" fontId="57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56" fillId="22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21" borderId="7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0" fontId="56" fillId="22" borderId="10">
      <alignment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61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56" fillId="22" borderId="62">
      <alignment/>
      <protection/>
    </xf>
    <xf numFmtId="0" fontId="7" fillId="0" borderId="63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57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8" fillId="0" borderId="38">
      <alignment horizontal="left" wrapText="1" indent="2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57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7" fillId="0" borderId="38">
      <alignment horizontal="left" wrapText="1" indent="2"/>
      <protection/>
    </xf>
    <xf numFmtId="0" fontId="5" fillId="21" borderId="19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56" fillId="22" borderId="65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64" fillId="0" borderId="0">
      <alignment horizontal="center" vertical="top"/>
      <protection/>
    </xf>
    <xf numFmtId="0" fontId="7" fillId="0" borderId="7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7" fillId="0" borderId="61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57" fillId="0" borderId="62">
      <alignment wrapText="1"/>
      <protection/>
    </xf>
    <xf numFmtId="0" fontId="7" fillId="0" borderId="19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7" fillId="0" borderId="30">
      <alignment horizontal="left"/>
      <protection/>
    </xf>
    <xf numFmtId="0" fontId="5" fillId="21" borderId="66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0" fontId="56" fillId="22" borderId="67">
      <alignment/>
      <protection/>
    </xf>
    <xf numFmtId="49" fontId="7" fillId="0" borderId="51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57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57" fillId="0" borderId="50">
      <alignment horizontal="center" wrapText="1"/>
      <protection/>
    </xf>
    <xf numFmtId="49" fontId="7" fillId="0" borderId="52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49" fontId="57" fillId="0" borderId="49">
      <alignment horizontal="center"/>
      <protection/>
    </xf>
    <xf numFmtId="0" fontId="5" fillId="21" borderId="68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56" fillId="22" borderId="30">
      <alignment/>
      <protection/>
    </xf>
    <xf numFmtId="0" fontId="7" fillId="0" borderId="55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56" fillId="22" borderId="69">
      <alignment/>
      <protection/>
    </xf>
    <xf numFmtId="0" fontId="7" fillId="0" borderId="0">
      <alignment horizontal="center"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49" fontId="7" fillId="0" borderId="19">
      <alignment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0" fontId="57" fillId="0" borderId="0">
      <alignment horizontal="left"/>
      <protection/>
    </xf>
    <xf numFmtId="49" fontId="7" fillId="0" borderId="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57" fillId="0" borderId="30">
      <alignment/>
      <protection/>
    </xf>
    <xf numFmtId="49" fontId="7" fillId="0" borderId="2">
      <alignment horizontal="center"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7" fillId="0" borderId="32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57" fillId="0" borderId="3">
      <alignment horizontal="center"/>
      <protection/>
    </xf>
    <xf numFmtId="49" fontId="7" fillId="0" borderId="37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57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57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49" fontId="57" fillId="0" borderId="36">
      <alignment horizontal="center" vertical="center" wrapText="1"/>
      <protection/>
    </xf>
    <xf numFmtId="0" fontId="5" fillId="21" borderId="71">
      <alignment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9" fontId="57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56" fillId="22" borderId="73">
      <alignment/>
      <protection/>
    </xf>
    <xf numFmtId="0" fontId="7" fillId="23" borderId="55">
      <alignment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4" fontId="57" fillId="0" borderId="36">
      <alignment horizontal="right"/>
      <protection/>
    </xf>
    <xf numFmtId="0" fontId="7" fillId="23" borderId="0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57" fillId="20" borderId="57">
      <alignment/>
      <protection/>
    </xf>
    <xf numFmtId="0" fontId="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63" fillId="0" borderId="0">
      <alignment horizontal="center" wrapText="1"/>
      <protection/>
    </xf>
    <xf numFmtId="0" fontId="4" fillId="0" borderId="74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0" fontId="65" fillId="0" borderId="35">
      <alignment/>
      <protection/>
    </xf>
    <xf numFmtId="49" fontId="9" fillId="0" borderId="75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49" fontId="66" fillId="0" borderId="76">
      <alignment horizontal="right"/>
      <protection/>
    </xf>
    <xf numFmtId="0" fontId="7" fillId="0" borderId="75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57" fillId="0" borderId="76">
      <alignment horizontal="right"/>
      <protection/>
    </xf>
    <xf numFmtId="0" fontId="4" fillId="0" borderId="7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65" fillId="0" borderId="10">
      <alignment/>
      <protection/>
    </xf>
    <xf numFmtId="0" fontId="7" fillId="0" borderId="58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0" fontId="57" fillId="0" borderId="72">
      <alignment horizontal="center"/>
      <protection/>
    </xf>
    <xf numFmtId="49" fontId="5" fillId="0" borderId="77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49" fontId="56" fillId="0" borderId="78">
      <alignment horizontal="center"/>
      <protection/>
    </xf>
    <xf numFmtId="172" fontId="7" fillId="0" borderId="16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172" fontId="57" fillId="0" borderId="79">
      <alignment horizontal="center"/>
      <protection/>
    </xf>
    <xf numFmtId="0" fontId="7" fillId="0" borderId="80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0" fontId="57" fillId="0" borderId="81">
      <alignment horizontal="center"/>
      <protection/>
    </xf>
    <xf numFmtId="49" fontId="7" fillId="0" borderId="18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57" fillId="0" borderId="82">
      <alignment horizontal="center"/>
      <protection/>
    </xf>
    <xf numFmtId="49" fontId="7" fillId="0" borderId="16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49" fontId="57" fillId="0" borderId="79">
      <alignment horizontal="center"/>
      <protection/>
    </xf>
    <xf numFmtId="0" fontId="7" fillId="0" borderId="16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0" fontId="57" fillId="0" borderId="79">
      <alignment horizontal="center"/>
      <protection/>
    </xf>
    <xf numFmtId="49" fontId="7" fillId="0" borderId="83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49" fontId="57" fillId="0" borderId="84">
      <alignment horizontal="center"/>
      <protection/>
    </xf>
    <xf numFmtId="0" fontId="1" fillId="0" borderId="55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62" fillId="0" borderId="57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" fillId="0" borderId="85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6" fillId="0" borderId="86">
      <alignment/>
      <protection/>
    </xf>
    <xf numFmtId="0" fontId="5" fillId="0" borderId="60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0" fontId="56" fillId="0" borderId="87">
      <alignment/>
      <protection/>
    </xf>
    <xf numFmtId="4" fontId="7" fillId="0" borderId="12">
      <alignment horizontal="right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0" fontId="57" fillId="0" borderId="9">
      <alignment horizontal="left" wrapText="1"/>
      <protection/>
    </xf>
    <xf numFmtId="49" fontId="7" fillId="0" borderId="33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49" fontId="57" fillId="0" borderId="88">
      <alignment horizontal="center"/>
      <protection/>
    </xf>
    <xf numFmtId="0" fontId="7" fillId="0" borderId="89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49" fontId="56" fillId="0" borderId="0">
      <alignment/>
      <protection/>
    </xf>
    <xf numFmtId="0" fontId="7" fillId="0" borderId="16">
      <alignment horizontal="left" wrapText="1" indent="1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21" borderId="90">
      <alignment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49" fontId="57" fillId="0" borderId="0">
      <alignment horizontal="right"/>
      <protection/>
    </xf>
    <xf numFmtId="0" fontId="7" fillId="23" borderId="25">
      <alignment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4" fontId="57" fillId="0" borderId="9">
      <alignment horizontal="right"/>
      <protection/>
    </xf>
    <xf numFmtId="0" fontId="3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0" fontId="57" fillId="0" borderId="0">
      <alignment horizontal="left" wrapText="1"/>
      <protection/>
    </xf>
    <xf numFmtId="49" fontId="5" fillId="0" borderId="0">
      <alignment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57" fillId="0" borderId="10">
      <alignment horizontal="left"/>
      <protection/>
    </xf>
    <xf numFmtId="0" fontId="7" fillId="0" borderId="0">
      <alignment horizontal="right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0" fontId="57" fillId="0" borderId="21">
      <alignment horizontal="left" wrapText="1"/>
      <protection/>
    </xf>
    <xf numFmtId="49" fontId="7" fillId="0" borderId="0">
      <alignment horizontal="right"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57" fillId="0" borderId="62">
      <alignment/>
      <protection/>
    </xf>
    <xf numFmtId="0" fontId="7" fillId="0" borderId="0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58" fillId="0" borderId="91">
      <alignment horizontal="left" wrapText="1"/>
      <protection/>
    </xf>
    <xf numFmtId="0" fontId="7" fillId="0" borderId="7">
      <alignment horizontal="left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57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49" fontId="57" fillId="0" borderId="0">
      <alignment horizontal="center" wrapText="1"/>
      <protection/>
    </xf>
    <xf numFmtId="0" fontId="7" fillId="0" borderId="61">
      <alignment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49" fontId="57" fillId="0" borderId="49">
      <alignment horizontal="center" wrapText="1"/>
      <protection/>
    </xf>
    <xf numFmtId="0" fontId="2" fillId="0" borderId="92">
      <alignment horizontal="left" wrapText="1"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57" fillId="0" borderId="93">
      <alignment/>
      <protection/>
    </xf>
    <xf numFmtId="0" fontId="7" fillId="0" borderId="11">
      <alignment horizontal="left" wrapText="1" inden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0" fontId="57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0" fontId="56" fillId="22" borderId="57">
      <alignment/>
      <protection/>
    </xf>
    <xf numFmtId="49" fontId="7" fillId="0" borderId="52">
      <alignment horizontal="center" wrapText="1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49" fontId="57" fillId="0" borderId="24">
      <alignment horizontal="center"/>
      <protection/>
    </xf>
    <xf numFmtId="0" fontId="7" fillId="0" borderId="95">
      <alignment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0" fontId="7" fillId="0" borderId="96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49" fontId="57" fillId="0" borderId="1">
      <alignment horizontal="center" wrapText="1"/>
      <protection/>
    </xf>
    <xf numFmtId="0" fontId="5" fillId="21" borderId="55">
      <alignment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57" fillId="0" borderId="97">
      <alignment horizontal="center" wrapText="1"/>
      <protection/>
    </xf>
    <xf numFmtId="49" fontId="7" fillId="0" borderId="27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49" fontId="57" fillId="0" borderId="1">
      <alignment horizontal="center"/>
      <protection/>
    </xf>
    <xf numFmtId="0" fontId="5" fillId="0" borderId="55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49" fontId="57" fillId="0" borderId="1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7" fillId="30" borderId="98" applyNumberFormat="0" applyAlignment="0" applyProtection="0"/>
    <xf numFmtId="0" fontId="68" fillId="31" borderId="99" applyNumberFormat="0" applyAlignment="0" applyProtection="0"/>
    <xf numFmtId="0" fontId="69" fillId="31" borderId="98" applyNumberFormat="0" applyAlignment="0" applyProtection="0"/>
    <xf numFmtId="170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70" fillId="0" borderId="100" applyNumberFormat="0" applyFill="0" applyAlignment="0" applyProtection="0"/>
    <xf numFmtId="0" fontId="71" fillId="0" borderId="101" applyNumberFormat="0" applyFill="0" applyAlignment="0" applyProtection="0"/>
    <xf numFmtId="0" fontId="72" fillId="0" borderId="10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3" applyNumberFormat="0" applyFill="0" applyAlignment="0" applyProtection="0"/>
    <xf numFmtId="0" fontId="74" fillId="32" borderId="104" applyNumberFormat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54" fillId="35" borderId="105" applyNumberFormat="0" applyFont="0" applyAlignment="0" applyProtection="0"/>
    <xf numFmtId="9" fontId="54" fillId="0" borderId="0" applyFont="0" applyFill="0" applyBorder="0" applyAlignment="0" applyProtection="0"/>
    <xf numFmtId="0" fontId="79" fillId="0" borderId="106" applyNumberFormat="0" applyFill="0" applyAlignment="0" applyProtection="0"/>
    <xf numFmtId="0" fontId="80" fillId="0" borderId="0" applyNumberFormat="0" applyFill="0" applyBorder="0" applyAlignment="0" applyProtection="0"/>
    <xf numFmtId="171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81" fillId="3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863">
      <alignment/>
      <protection/>
    </xf>
    <xf numFmtId="4" fontId="16" fillId="0" borderId="107" xfId="863" applyNumberFormat="1" applyFont="1" applyBorder="1" applyAlignment="1">
      <alignment shrinkToFit="1"/>
      <protection/>
    </xf>
    <xf numFmtId="4" fontId="17" fillId="0" borderId="107" xfId="863" applyNumberFormat="1" applyFont="1" applyBorder="1" applyAlignment="1">
      <alignment shrinkToFit="1"/>
      <protection/>
    </xf>
    <xf numFmtId="0" fontId="15" fillId="0" borderId="107" xfId="863" applyFont="1" applyBorder="1" applyAlignment="1">
      <alignment horizontal="center" vertical="center" wrapText="1"/>
      <protection/>
    </xf>
    <xf numFmtId="0" fontId="82" fillId="0" borderId="107" xfId="0" applyFont="1" applyBorder="1" applyAlignment="1">
      <alignment horizontal="justify" vertical="top" wrapText="1" readingOrder="1"/>
    </xf>
    <xf numFmtId="49" fontId="82" fillId="0" borderId="107" xfId="0" applyNumberFormat="1" applyFont="1" applyBorder="1" applyAlignment="1">
      <alignment horizontal="center" wrapText="1" readingOrder="1"/>
    </xf>
    <xf numFmtId="0" fontId="83" fillId="0" borderId="107" xfId="0" applyFont="1" applyBorder="1" applyAlignment="1">
      <alignment horizontal="justify" vertical="top" wrapText="1" readingOrder="1"/>
    </xf>
    <xf numFmtId="49" fontId="83" fillId="0" borderId="107" xfId="0" applyNumberFormat="1" applyFont="1" applyBorder="1" applyAlignment="1">
      <alignment horizontal="center" wrapText="1" readingOrder="1"/>
    </xf>
    <xf numFmtId="0" fontId="83" fillId="0" borderId="107" xfId="0" applyFont="1" applyBorder="1" applyAlignment="1">
      <alignment horizontal="justify" wrapText="1" readingOrder="1"/>
    </xf>
    <xf numFmtId="4" fontId="21" fillId="0" borderId="107" xfId="0" applyNumberFormat="1" applyFont="1" applyBorder="1" applyAlignment="1">
      <alignment shrinkToFit="1"/>
    </xf>
    <xf numFmtId="0" fontId="23" fillId="0" borderId="108" xfId="798" applyNumberFormat="1" applyFont="1" applyBorder="1" applyProtection="1">
      <alignment horizontal="left" wrapText="1"/>
      <protection/>
    </xf>
    <xf numFmtId="0" fontId="21" fillId="0" borderId="109" xfId="0" applyFont="1" applyBorder="1" applyAlignment="1">
      <alignment shrinkToFit="1"/>
    </xf>
    <xf numFmtId="4" fontId="21" fillId="0" borderId="109" xfId="0" applyNumberFormat="1" applyFont="1" applyBorder="1" applyAlignment="1">
      <alignment shrinkToFit="1"/>
    </xf>
    <xf numFmtId="4" fontId="22" fillId="0" borderId="107" xfId="0" applyNumberFormat="1" applyFont="1" applyBorder="1" applyAlignment="1">
      <alignment shrinkToFit="1"/>
    </xf>
    <xf numFmtId="179" fontId="21" fillId="0" borderId="110" xfId="0" applyNumberFormat="1" applyFont="1" applyBorder="1" applyAlignment="1">
      <alignment shrinkToFit="1"/>
    </xf>
    <xf numFmtId="173" fontId="21" fillId="0" borderId="107" xfId="0" applyNumberFormat="1" applyFont="1" applyBorder="1" applyAlignment="1">
      <alignment shrinkToFit="1"/>
    </xf>
    <xf numFmtId="173" fontId="22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82" fillId="0" borderId="107" xfId="0" applyFont="1" applyBorder="1" applyAlignment="1">
      <alignment horizontal="left" wrapText="1" readingOrder="1"/>
    </xf>
    <xf numFmtId="0" fontId="84" fillId="0" borderId="111" xfId="864" applyFont="1" applyBorder="1" applyAlignment="1">
      <alignment horizontal="center" vertical="center" wrapText="1"/>
      <protection/>
    </xf>
    <xf numFmtId="0" fontId="84" fillId="0" borderId="107" xfId="864" applyFont="1" applyBorder="1" applyAlignment="1">
      <alignment horizontal="center" vertical="center" wrapText="1"/>
      <protection/>
    </xf>
    <xf numFmtId="0" fontId="25" fillId="0" borderId="0" xfId="863" applyFont="1">
      <alignment/>
      <protection/>
    </xf>
    <xf numFmtId="0" fontId="26" fillId="0" borderId="0" xfId="863" applyFont="1">
      <alignment/>
      <protection/>
    </xf>
    <xf numFmtId="0" fontId="28" fillId="0" borderId="0" xfId="863" applyFont="1">
      <alignment/>
      <protection/>
    </xf>
    <xf numFmtId="0" fontId="26" fillId="37" borderId="0" xfId="863" applyFont="1" applyFill="1">
      <alignment/>
      <protection/>
    </xf>
    <xf numFmtId="0" fontId="28" fillId="37" borderId="0" xfId="863" applyFont="1" applyFill="1">
      <alignment/>
      <protection/>
    </xf>
    <xf numFmtId="0" fontId="21" fillId="0" borderId="107" xfId="863" applyFont="1" applyBorder="1" applyAlignment="1">
      <alignment horizontal="justify" vertical="center" wrapText="1"/>
      <protection/>
    </xf>
    <xf numFmtId="0" fontId="27" fillId="0" borderId="107" xfId="863" applyFont="1" applyBorder="1" applyAlignment="1">
      <alignment horizontal="justify" vertical="center" wrapText="1"/>
      <protection/>
    </xf>
    <xf numFmtId="0" fontId="21" fillId="0" borderId="107" xfId="863" applyFont="1" applyBorder="1" applyAlignment="1">
      <alignment horizontal="justify" vertical="center"/>
      <protection/>
    </xf>
    <xf numFmtId="0" fontId="0" fillId="0" borderId="0" xfId="863" applyAlignment="1">
      <alignment vertical="center"/>
      <protection/>
    </xf>
    <xf numFmtId="0" fontId="27" fillId="0" borderId="107" xfId="863" applyFont="1" applyBorder="1" applyAlignment="1">
      <alignment horizontal="justify" vertical="center"/>
      <protection/>
    </xf>
    <xf numFmtId="0" fontId="21" fillId="37" borderId="107" xfId="863" applyFont="1" applyFill="1" applyBorder="1" applyAlignment="1">
      <alignment horizontal="justify" vertical="center"/>
      <protection/>
    </xf>
    <xf numFmtId="0" fontId="27" fillId="37" borderId="107" xfId="863" applyFont="1" applyFill="1" applyBorder="1" applyAlignment="1">
      <alignment horizontal="justify" vertical="center"/>
      <protection/>
    </xf>
    <xf numFmtId="0" fontId="85" fillId="0" borderId="107" xfId="514" applyNumberFormat="1" applyFont="1" applyBorder="1" applyAlignment="1" applyProtection="1">
      <alignment horizontal="justify" vertical="center" wrapText="1"/>
      <protection locked="0"/>
    </xf>
    <xf numFmtId="0" fontId="19" fillId="0" borderId="107" xfId="864" applyFont="1" applyBorder="1" applyAlignment="1">
      <alignment horizontal="justify" vertical="center" wrapText="1"/>
      <protection/>
    </xf>
    <xf numFmtId="0" fontId="21" fillId="0" borderId="107" xfId="864" applyFont="1" applyFill="1" applyBorder="1" applyAlignment="1">
      <alignment horizontal="justify" vertical="center" wrapText="1"/>
      <protection/>
    </xf>
    <xf numFmtId="0" fontId="27" fillId="0" borderId="107" xfId="864" applyFont="1" applyFill="1" applyBorder="1" applyAlignment="1">
      <alignment horizontal="justify" vertical="center" wrapText="1"/>
      <protection/>
    </xf>
    <xf numFmtId="49" fontId="0" fillId="0" borderId="0" xfId="863" applyNumberFormat="1" applyAlignment="1">
      <alignment vertical="center"/>
      <protection/>
    </xf>
    <xf numFmtId="49" fontId="21" fillId="0" borderId="107" xfId="863" applyNumberFormat="1" applyFont="1" applyBorder="1" applyAlignment="1">
      <alignment horizontal="center" vertical="center"/>
      <protection/>
    </xf>
    <xf numFmtId="49" fontId="27" fillId="0" borderId="107" xfId="863" applyNumberFormat="1" applyFont="1" applyBorder="1" applyAlignment="1">
      <alignment horizontal="center" vertical="center"/>
      <protection/>
    </xf>
    <xf numFmtId="49" fontId="21" fillId="37" borderId="107" xfId="863" applyNumberFormat="1" applyFont="1" applyFill="1" applyBorder="1" applyAlignment="1">
      <alignment horizontal="center" vertical="center"/>
      <protection/>
    </xf>
    <xf numFmtId="49" fontId="27" fillId="37" borderId="107" xfId="863" applyNumberFormat="1" applyFont="1" applyFill="1" applyBorder="1" applyAlignment="1">
      <alignment horizontal="center" vertical="center"/>
      <protection/>
    </xf>
    <xf numFmtId="49" fontId="21" fillId="0" borderId="107" xfId="864" applyNumberFormat="1" applyFont="1" applyFill="1" applyBorder="1" applyAlignment="1">
      <alignment horizontal="center" vertical="center" shrinkToFit="1"/>
      <protection/>
    </xf>
    <xf numFmtId="49" fontId="27" fillId="0" borderId="107" xfId="864" applyNumberFormat="1" applyFont="1" applyFill="1" applyBorder="1" applyAlignment="1">
      <alignment horizontal="center" vertical="center" shrinkToFit="1"/>
      <protection/>
    </xf>
    <xf numFmtId="49" fontId="85" fillId="0" borderId="112" xfId="609" applyNumberFormat="1" applyFont="1" applyBorder="1" applyAlignment="1" applyProtection="1">
      <alignment horizontal="center" vertical="center"/>
      <protection locked="0"/>
    </xf>
    <xf numFmtId="49" fontId="17" fillId="0" borderId="107" xfId="863" applyNumberFormat="1" applyFont="1" applyBorder="1" applyAlignment="1">
      <alignment horizontal="center" vertical="center"/>
      <protection/>
    </xf>
    <xf numFmtId="4" fontId="21" fillId="0" borderId="107" xfId="863" applyNumberFormat="1" applyFont="1" applyBorder="1" applyAlignment="1">
      <alignment vertical="center" shrinkToFit="1"/>
      <protection/>
    </xf>
    <xf numFmtId="4" fontId="27" fillId="0" borderId="107" xfId="863" applyNumberFormat="1" applyFont="1" applyBorder="1" applyAlignment="1">
      <alignment vertical="center" shrinkToFit="1"/>
      <protection/>
    </xf>
    <xf numFmtId="4" fontId="21" fillId="37" borderId="107" xfId="863" applyNumberFormat="1" applyFont="1" applyFill="1" applyBorder="1" applyAlignment="1">
      <alignment vertical="center" shrinkToFit="1"/>
      <protection/>
    </xf>
    <xf numFmtId="4" fontId="21" fillId="0" borderId="107" xfId="864" applyNumberFormat="1" applyFont="1" applyFill="1" applyBorder="1" applyAlignment="1">
      <alignment vertical="center" shrinkToFit="1"/>
      <protection/>
    </xf>
    <xf numFmtId="4" fontId="86" fillId="0" borderId="36" xfId="663" applyNumberFormat="1" applyFont="1" applyBorder="1" applyAlignment="1" applyProtection="1">
      <alignment horizontal="right" vertical="center" shrinkToFit="1"/>
      <protection/>
    </xf>
    <xf numFmtId="4" fontId="87" fillId="0" borderId="36" xfId="663" applyNumberFormat="1" applyFont="1" applyBorder="1" applyAlignment="1" applyProtection="1">
      <alignment horizontal="right" vertical="center" shrinkToFit="1"/>
      <protection/>
    </xf>
    <xf numFmtId="49" fontId="29" fillId="0" borderId="107" xfId="864" applyNumberFormat="1" applyFont="1" applyFill="1" applyBorder="1" applyAlignment="1">
      <alignment horizontal="center" vertical="center" shrinkToFit="1"/>
      <protection/>
    </xf>
    <xf numFmtId="0" fontId="29" fillId="0" borderId="107" xfId="864" applyFont="1" applyFill="1" applyBorder="1" applyAlignment="1">
      <alignment horizontal="justify" vertical="center" wrapText="1"/>
      <protection/>
    </xf>
    <xf numFmtId="4" fontId="29" fillId="0" borderId="107" xfId="863" applyNumberFormat="1" applyFont="1" applyBorder="1" applyAlignment="1">
      <alignment vertical="center" shrinkToFit="1"/>
      <protection/>
    </xf>
    <xf numFmtId="0" fontId="30" fillId="0" borderId="0" xfId="863" applyFont="1">
      <alignment/>
      <protection/>
    </xf>
    <xf numFmtId="4" fontId="86" fillId="0" borderId="112" xfId="663" applyNumberFormat="1" applyFont="1" applyBorder="1" applyAlignment="1" applyProtection="1">
      <alignment horizontal="right" vertical="center" shrinkToFit="1"/>
      <protection/>
    </xf>
    <xf numFmtId="4" fontId="86" fillId="0" borderId="107" xfId="663" applyNumberFormat="1" applyFont="1" applyBorder="1" applyAlignment="1" applyProtection="1">
      <alignment horizontal="right" vertical="center" shrinkToFit="1"/>
      <protection/>
    </xf>
    <xf numFmtId="4" fontId="87" fillId="0" borderId="112" xfId="663" applyNumberFormat="1" applyFont="1" applyBorder="1" applyAlignment="1" applyProtection="1">
      <alignment horizontal="right" vertical="center" shrinkToFit="1"/>
      <protection/>
    </xf>
    <xf numFmtId="4" fontId="87" fillId="0" borderId="107" xfId="663" applyNumberFormat="1" applyFont="1" applyBorder="1" applyAlignment="1" applyProtection="1">
      <alignment horizontal="right" vertical="center" shrinkToFit="1"/>
      <protection/>
    </xf>
    <xf numFmtId="4" fontId="86" fillId="0" borderId="70" xfId="663" applyNumberFormat="1" applyFont="1" applyBorder="1" applyAlignment="1" applyProtection="1">
      <alignment horizontal="right" vertical="center" shrinkToFit="1"/>
      <protection/>
    </xf>
    <xf numFmtId="4" fontId="82" fillId="0" borderId="107" xfId="663" applyNumberFormat="1" applyFont="1" applyBorder="1" applyAlignment="1" applyProtection="1">
      <alignment horizontal="right" vertical="center" shrinkToFit="1"/>
      <protection/>
    </xf>
    <xf numFmtId="4" fontId="86" fillId="0" borderId="0" xfId="663" applyNumberFormat="1" applyFont="1" applyBorder="1" applyAlignment="1" applyProtection="1">
      <alignment horizontal="right" vertical="center" shrinkToFit="1"/>
      <protection/>
    </xf>
    <xf numFmtId="0" fontId="13" fillId="0" borderId="0" xfId="863" applyFont="1" applyAlignment="1">
      <alignment horizontal="center" vertical="center"/>
      <protection/>
    </xf>
    <xf numFmtId="0" fontId="0" fillId="0" borderId="0" xfId="0" applyAlignment="1">
      <alignment/>
    </xf>
    <xf numFmtId="49" fontId="24" fillId="0" borderId="111" xfId="863" applyNumberFormat="1" applyFont="1" applyBorder="1" applyAlignment="1">
      <alignment horizontal="center" vertical="center" wrapText="1"/>
      <protection/>
    </xf>
    <xf numFmtId="49" fontId="24" fillId="0" borderId="113" xfId="863" applyNumberFormat="1" applyFont="1" applyBorder="1" applyAlignment="1">
      <alignment horizontal="center" vertical="center" wrapText="1"/>
      <protection/>
    </xf>
    <xf numFmtId="0" fontId="24" fillId="0" borderId="111" xfId="863" applyFont="1" applyBorder="1" applyAlignment="1">
      <alignment horizontal="center" vertical="center" wrapText="1"/>
      <protection/>
    </xf>
    <xf numFmtId="0" fontId="24" fillId="0" borderId="113" xfId="863" applyFont="1" applyBorder="1" applyAlignment="1">
      <alignment horizontal="center" vertical="center" wrapText="1"/>
      <protection/>
    </xf>
    <xf numFmtId="0" fontId="84" fillId="0" borderId="111" xfId="864" applyFont="1" applyBorder="1" applyAlignment="1">
      <alignment horizontal="center" vertical="center" wrapText="1"/>
      <protection/>
    </xf>
    <xf numFmtId="0" fontId="84" fillId="0" borderId="113" xfId="864" applyFont="1" applyBorder="1" applyAlignment="1">
      <alignment horizontal="center" vertical="center" wrapText="1"/>
      <protection/>
    </xf>
    <xf numFmtId="0" fontId="24" fillId="0" borderId="114" xfId="863" applyFont="1" applyBorder="1" applyAlignment="1">
      <alignment horizontal="center" vertical="center" wrapText="1"/>
      <protection/>
    </xf>
    <xf numFmtId="0" fontId="24" fillId="0" borderId="115" xfId="863" applyFont="1" applyBorder="1" applyAlignment="1">
      <alignment horizontal="center" vertical="center" wrapText="1"/>
      <protection/>
    </xf>
    <xf numFmtId="0" fontId="24" fillId="0" borderId="116" xfId="863" applyFont="1" applyBorder="1" applyAlignment="1">
      <alignment horizontal="center" vertical="center" wrapText="1"/>
      <protection/>
    </xf>
    <xf numFmtId="0" fontId="88" fillId="0" borderId="107" xfId="864" applyFont="1" applyBorder="1" applyAlignment="1">
      <alignment horizontal="center" vertical="center" wrapText="1"/>
      <protection/>
    </xf>
    <xf numFmtId="0" fontId="18" fillId="0" borderId="107" xfId="0" applyFont="1" applyBorder="1" applyAlignment="1">
      <alignment horizontal="center" vertical="center" wrapText="1"/>
    </xf>
    <xf numFmtId="0" fontId="89" fillId="0" borderId="107" xfId="864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82" fillId="0" borderId="107" xfId="0" applyFont="1" applyBorder="1" applyAlignment="1">
      <alignment horizontal="center" vertical="center" wrapText="1" readingOrder="1"/>
    </xf>
    <xf numFmtId="0" fontId="82" fillId="0" borderId="107" xfId="0" applyFont="1" applyBorder="1" applyAlignment="1">
      <alignment wrapText="1" readingOrder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4" sqref="H54"/>
    </sheetView>
  </sheetViews>
  <sheetFormatPr defaultColWidth="9.140625" defaultRowHeight="12.75"/>
  <cols>
    <col min="1" max="1" width="7.28125" style="38" customWidth="1"/>
    <col min="2" max="2" width="55.421875" style="30" customWidth="1"/>
    <col min="3" max="3" width="17.8515625" style="1" customWidth="1"/>
    <col min="4" max="4" width="16.57421875" style="1" customWidth="1"/>
    <col min="5" max="5" width="15.28125" style="1" customWidth="1"/>
    <col min="6" max="6" width="16.57421875" style="1" customWidth="1"/>
    <col min="7" max="7" width="16.28125" style="1" customWidth="1"/>
    <col min="8" max="8" width="16.7109375" style="1" customWidth="1"/>
    <col min="9" max="16384" width="9.140625" style="1" customWidth="1"/>
  </cols>
  <sheetData>
    <row r="1" spans="1:8" ht="24.75" customHeight="1">
      <c r="A1" s="64" t="s">
        <v>179</v>
      </c>
      <c r="B1" s="65"/>
      <c r="C1" s="65"/>
      <c r="D1" s="65"/>
      <c r="E1" s="65"/>
      <c r="F1" s="65"/>
      <c r="G1" s="65"/>
      <c r="H1" s="65"/>
    </row>
    <row r="2" spans="1:8" ht="18.75" customHeight="1">
      <c r="A2" s="64" t="s">
        <v>180</v>
      </c>
      <c r="B2" s="65"/>
      <c r="C2" s="65"/>
      <c r="D2" s="65"/>
      <c r="E2" s="65"/>
      <c r="F2" s="65"/>
      <c r="G2" s="65"/>
      <c r="H2" s="65"/>
    </row>
    <row r="3" ht="15.75" customHeight="1"/>
    <row r="4" spans="1:8" ht="45.75" customHeight="1">
      <c r="A4" s="66" t="s">
        <v>84</v>
      </c>
      <c r="B4" s="68" t="s">
        <v>108</v>
      </c>
      <c r="C4" s="70" t="s">
        <v>3</v>
      </c>
      <c r="D4" s="70" t="s">
        <v>0</v>
      </c>
      <c r="E4" s="68" t="s">
        <v>4</v>
      </c>
      <c r="F4" s="72" t="s">
        <v>167</v>
      </c>
      <c r="G4" s="73"/>
      <c r="H4" s="74"/>
    </row>
    <row r="5" spans="1:8" s="22" customFormat="1" ht="111.75" customHeight="1">
      <c r="A5" s="67"/>
      <c r="B5" s="69"/>
      <c r="C5" s="71"/>
      <c r="D5" s="71"/>
      <c r="E5" s="69"/>
      <c r="F5" s="20" t="s">
        <v>0</v>
      </c>
      <c r="G5" s="20" t="s">
        <v>72</v>
      </c>
      <c r="H5" s="21" t="s">
        <v>166</v>
      </c>
    </row>
    <row r="6" spans="1:8" s="23" customFormat="1" ht="37.5" customHeight="1">
      <c r="A6" s="39" t="s">
        <v>85</v>
      </c>
      <c r="B6" s="29" t="s">
        <v>94</v>
      </c>
      <c r="C6" s="47">
        <f>C7+C8+C9+C10+C11+C12+C13+C14</f>
        <v>120002048.57</v>
      </c>
      <c r="D6" s="47">
        <f>D7+D8+D9+D10+D11+D12+D13+D14</f>
        <v>114004233.55999999</v>
      </c>
      <c r="E6" s="47">
        <f aca="true" t="shared" si="0" ref="E6:E38">D6/C6*100</f>
        <v>95.00190614954266</v>
      </c>
      <c r="F6" s="47">
        <f>F7+F8+F9+F10+F11+F12+F13+F14+F15</f>
        <v>107801732.3</v>
      </c>
      <c r="G6" s="47">
        <f aca="true" t="shared" si="1" ref="G6:G35">D6-F6</f>
        <v>6202501.25999999</v>
      </c>
      <c r="H6" s="47">
        <f aca="true" t="shared" si="2" ref="H6:H24">D6/F6*100</f>
        <v>105.75361928576355</v>
      </c>
    </row>
    <row r="7" spans="1:8" s="24" customFormat="1" ht="21.75" customHeight="1">
      <c r="A7" s="40" t="s">
        <v>111</v>
      </c>
      <c r="B7" s="31" t="s">
        <v>109</v>
      </c>
      <c r="C7" s="51">
        <v>43448976.47</v>
      </c>
      <c r="D7" s="51">
        <v>38538974.25</v>
      </c>
      <c r="E7" s="51">
        <f t="shared" si="0"/>
        <v>88.69938346329013</v>
      </c>
      <c r="F7" s="51">
        <v>36152626.48</v>
      </c>
      <c r="G7" s="51">
        <f aca="true" t="shared" si="3" ref="G7:G15">D7-F7</f>
        <v>2386347.7700000033</v>
      </c>
      <c r="H7" s="51">
        <f aca="true" t="shared" si="4" ref="H7:H15">D7/F7*100</f>
        <v>106.60075906606718</v>
      </c>
    </row>
    <row r="8" spans="1:8" s="24" customFormat="1" ht="33" customHeight="1">
      <c r="A8" s="40" t="s">
        <v>112</v>
      </c>
      <c r="B8" s="31" t="s">
        <v>110</v>
      </c>
      <c r="C8" s="51">
        <v>62684700.38</v>
      </c>
      <c r="D8" s="51">
        <v>62203789.54</v>
      </c>
      <c r="E8" s="51">
        <f t="shared" si="0"/>
        <v>99.23280986096339</v>
      </c>
      <c r="F8" s="51">
        <v>59477223.84</v>
      </c>
      <c r="G8" s="51">
        <f t="shared" si="3"/>
        <v>2726565.6999999955</v>
      </c>
      <c r="H8" s="51">
        <f t="shared" si="4"/>
        <v>104.58421816615844</v>
      </c>
    </row>
    <row r="9" spans="1:8" s="24" customFormat="1" ht="35.25" customHeight="1">
      <c r="A9" s="40" t="s">
        <v>113</v>
      </c>
      <c r="B9" s="31" t="s">
        <v>114</v>
      </c>
      <c r="C9" s="51">
        <v>3543624.58</v>
      </c>
      <c r="D9" s="51">
        <v>3528345.64</v>
      </c>
      <c r="E9" s="51">
        <f t="shared" si="0"/>
        <v>99.56883299415425</v>
      </c>
      <c r="F9" s="51">
        <v>2867636.44</v>
      </c>
      <c r="G9" s="51">
        <f t="shared" si="3"/>
        <v>660709.2000000002</v>
      </c>
      <c r="H9" s="51">
        <f t="shared" si="4"/>
        <v>123.04020100958127</v>
      </c>
    </row>
    <row r="10" spans="1:8" s="24" customFormat="1" ht="34.5" customHeight="1">
      <c r="A10" s="40" t="s">
        <v>115</v>
      </c>
      <c r="B10" s="31" t="s">
        <v>116</v>
      </c>
      <c r="C10" s="51">
        <v>5092037</v>
      </c>
      <c r="D10" s="51">
        <v>5070640.08</v>
      </c>
      <c r="E10" s="51">
        <f t="shared" si="0"/>
        <v>99.57979645473904</v>
      </c>
      <c r="F10" s="51">
        <v>4376548.08</v>
      </c>
      <c r="G10" s="51">
        <f t="shared" si="3"/>
        <v>694092</v>
      </c>
      <c r="H10" s="51">
        <f t="shared" si="4"/>
        <v>115.8593482194762</v>
      </c>
    </row>
    <row r="11" spans="1:8" s="24" customFormat="1" ht="50.25" customHeight="1">
      <c r="A11" s="40" t="s">
        <v>117</v>
      </c>
      <c r="B11" s="31" t="s">
        <v>118</v>
      </c>
      <c r="C11" s="51">
        <v>3433920.67</v>
      </c>
      <c r="D11" s="51">
        <v>2863919.71</v>
      </c>
      <c r="E11" s="51">
        <f t="shared" si="0"/>
        <v>83.40086988672338</v>
      </c>
      <c r="F11" s="51">
        <v>2708336.92</v>
      </c>
      <c r="G11" s="51">
        <f t="shared" si="3"/>
        <v>155582.79000000004</v>
      </c>
      <c r="H11" s="51">
        <f t="shared" si="4"/>
        <v>105.74458771547522</v>
      </c>
    </row>
    <row r="12" spans="1:8" s="24" customFormat="1" ht="33.75" customHeight="1">
      <c r="A12" s="40" t="s">
        <v>119</v>
      </c>
      <c r="B12" s="31" t="s">
        <v>120</v>
      </c>
      <c r="C12" s="51">
        <v>1493789.47</v>
      </c>
      <c r="D12" s="51">
        <v>1493789.47</v>
      </c>
      <c r="E12" s="51">
        <f t="shared" si="0"/>
        <v>100</v>
      </c>
      <c r="F12" s="51">
        <v>1820103.16</v>
      </c>
      <c r="G12" s="51">
        <f t="shared" si="3"/>
        <v>-326313.68999999994</v>
      </c>
      <c r="H12" s="51">
        <f t="shared" si="4"/>
        <v>82.07169257373302</v>
      </c>
    </row>
    <row r="13" spans="1:8" s="24" customFormat="1" ht="34.5" customHeight="1">
      <c r="A13" s="40" t="s">
        <v>121</v>
      </c>
      <c r="B13" s="31" t="s">
        <v>122</v>
      </c>
      <c r="C13" s="51">
        <v>80000</v>
      </c>
      <c r="D13" s="51">
        <v>80000</v>
      </c>
      <c r="E13" s="51">
        <f t="shared" si="0"/>
        <v>100</v>
      </c>
      <c r="F13" s="51">
        <v>80000</v>
      </c>
      <c r="G13" s="51">
        <f t="shared" si="3"/>
        <v>0</v>
      </c>
      <c r="H13" s="51">
        <f>D13/F13*100</f>
        <v>100</v>
      </c>
    </row>
    <row r="14" spans="1:8" s="24" customFormat="1" ht="55.5" customHeight="1">
      <c r="A14" s="40" t="s">
        <v>123</v>
      </c>
      <c r="B14" s="31" t="s">
        <v>124</v>
      </c>
      <c r="C14" s="61">
        <v>225000</v>
      </c>
      <c r="D14" s="61">
        <v>224774.87</v>
      </c>
      <c r="E14" s="61">
        <f t="shared" si="0"/>
        <v>99.89994222222222</v>
      </c>
      <c r="F14" s="61">
        <v>222724.9</v>
      </c>
      <c r="G14" s="61">
        <f t="shared" si="3"/>
        <v>2049.970000000001</v>
      </c>
      <c r="H14" s="61">
        <f t="shared" si="4"/>
        <v>100.92040449900304</v>
      </c>
    </row>
    <row r="15" spans="1:8" s="24" customFormat="1" ht="99" customHeight="1">
      <c r="A15" s="40" t="s">
        <v>177</v>
      </c>
      <c r="B15" s="31" t="s">
        <v>178</v>
      </c>
      <c r="C15" s="58">
        <v>0</v>
      </c>
      <c r="D15" s="58">
        <v>0</v>
      </c>
      <c r="E15" s="58">
        <v>0</v>
      </c>
      <c r="F15" s="58">
        <v>96532.48</v>
      </c>
      <c r="G15" s="58">
        <f t="shared" si="3"/>
        <v>-96532.48</v>
      </c>
      <c r="H15" s="58">
        <f t="shared" si="4"/>
        <v>0</v>
      </c>
    </row>
    <row r="16" spans="1:8" s="25" customFormat="1" ht="35.25" customHeight="1">
      <c r="A16" s="41" t="s">
        <v>86</v>
      </c>
      <c r="B16" s="32" t="s">
        <v>95</v>
      </c>
      <c r="C16" s="49">
        <f>C17+C18</f>
        <v>2959317.9</v>
      </c>
      <c r="D16" s="49">
        <f>D17+D18</f>
        <v>2959270.0999999996</v>
      </c>
      <c r="E16" s="49">
        <f t="shared" si="0"/>
        <v>99.9983847629212</v>
      </c>
      <c r="F16" s="49">
        <f>F17+F18</f>
        <v>2867459.24</v>
      </c>
      <c r="G16" s="49">
        <f t="shared" si="1"/>
        <v>91810.8599999994</v>
      </c>
      <c r="H16" s="49">
        <f t="shared" si="2"/>
        <v>103.20181918261547</v>
      </c>
    </row>
    <row r="17" spans="1:8" s="26" customFormat="1" ht="37.5" customHeight="1">
      <c r="A17" s="42" t="s">
        <v>125</v>
      </c>
      <c r="B17" s="33" t="s">
        <v>126</v>
      </c>
      <c r="C17" s="51">
        <v>625165</v>
      </c>
      <c r="D17" s="51">
        <v>625117.2</v>
      </c>
      <c r="E17" s="51">
        <f t="shared" si="0"/>
        <v>99.9923540185391</v>
      </c>
      <c r="F17" s="51">
        <v>589360</v>
      </c>
      <c r="G17" s="51">
        <f t="shared" si="1"/>
        <v>35757.19999999995</v>
      </c>
      <c r="H17" s="51">
        <f t="shared" si="2"/>
        <v>106.0671236595629</v>
      </c>
    </row>
    <row r="18" spans="1:8" s="26" customFormat="1" ht="37.5" customHeight="1">
      <c r="A18" s="42" t="s">
        <v>127</v>
      </c>
      <c r="B18" s="33" t="s">
        <v>128</v>
      </c>
      <c r="C18" s="51">
        <v>2334152.9</v>
      </c>
      <c r="D18" s="51">
        <v>2334152.9</v>
      </c>
      <c r="E18" s="51">
        <f t="shared" si="0"/>
        <v>100</v>
      </c>
      <c r="F18" s="51">
        <v>2278099.24</v>
      </c>
      <c r="G18" s="51">
        <f t="shared" si="1"/>
        <v>56053.65999999968</v>
      </c>
      <c r="H18" s="51">
        <f t="shared" si="2"/>
        <v>102.46054513410925</v>
      </c>
    </row>
    <row r="19" spans="1:8" s="23" customFormat="1" ht="57" customHeight="1">
      <c r="A19" s="39" t="s">
        <v>87</v>
      </c>
      <c r="B19" s="29" t="s">
        <v>96</v>
      </c>
      <c r="C19" s="47">
        <f>C20+C21</f>
        <v>1359872.5899999999</v>
      </c>
      <c r="D19" s="47">
        <f>D20+D21</f>
        <v>1328754.29</v>
      </c>
      <c r="E19" s="47">
        <f t="shared" si="0"/>
        <v>97.71167532687751</v>
      </c>
      <c r="F19" s="47">
        <f>F20+F21</f>
        <v>730530.6200000001</v>
      </c>
      <c r="G19" s="47">
        <f t="shared" si="1"/>
        <v>598223.6699999999</v>
      </c>
      <c r="H19" s="47">
        <f t="shared" si="2"/>
        <v>181.88892479277595</v>
      </c>
    </row>
    <row r="20" spans="1:8" s="24" customFormat="1" ht="86.25" customHeight="1">
      <c r="A20" s="40" t="s">
        <v>129</v>
      </c>
      <c r="B20" s="31" t="s">
        <v>130</v>
      </c>
      <c r="C20" s="51">
        <v>817078.64</v>
      </c>
      <c r="D20" s="51">
        <v>785960.34</v>
      </c>
      <c r="E20" s="51">
        <f t="shared" si="0"/>
        <v>96.19151713475217</v>
      </c>
      <c r="F20" s="51">
        <v>590542.42</v>
      </c>
      <c r="G20" s="51">
        <f t="shared" si="1"/>
        <v>195417.91999999993</v>
      </c>
      <c r="H20" s="51">
        <f t="shared" si="2"/>
        <v>133.0912587109322</v>
      </c>
    </row>
    <row r="21" spans="1:8" s="24" customFormat="1" ht="59.25" customHeight="1">
      <c r="A21" s="40" t="s">
        <v>131</v>
      </c>
      <c r="B21" s="31" t="s">
        <v>132</v>
      </c>
      <c r="C21" s="51">
        <v>542793.95</v>
      </c>
      <c r="D21" s="51">
        <v>542793.95</v>
      </c>
      <c r="E21" s="51">
        <f t="shared" si="0"/>
        <v>100</v>
      </c>
      <c r="F21" s="51">
        <v>139988.2</v>
      </c>
      <c r="G21" s="51">
        <f t="shared" si="1"/>
        <v>402805.74999999994</v>
      </c>
      <c r="H21" s="51">
        <f>D21/F21*100</f>
        <v>387.7426454515451</v>
      </c>
    </row>
    <row r="22" spans="1:8" s="23" customFormat="1" ht="36.75" customHeight="1">
      <c r="A22" s="39" t="s">
        <v>88</v>
      </c>
      <c r="B22" s="27" t="s">
        <v>97</v>
      </c>
      <c r="C22" s="47">
        <f>C23+C24+C25</f>
        <v>23224912.78</v>
      </c>
      <c r="D22" s="47">
        <f>D23+D24+D25</f>
        <v>22246517.51</v>
      </c>
      <c r="E22" s="47">
        <f t="shared" si="0"/>
        <v>95.78730271554544</v>
      </c>
      <c r="F22" s="47">
        <f>F23+F24+F25</f>
        <v>15407853.47</v>
      </c>
      <c r="G22" s="47">
        <f t="shared" si="1"/>
        <v>6838664.040000001</v>
      </c>
      <c r="H22" s="47">
        <f t="shared" si="2"/>
        <v>144.38427489796214</v>
      </c>
    </row>
    <row r="23" spans="1:8" s="24" customFormat="1" ht="55.5" customHeight="1">
      <c r="A23" s="40" t="s">
        <v>133</v>
      </c>
      <c r="B23" s="28" t="s">
        <v>134</v>
      </c>
      <c r="C23" s="51">
        <v>19528116.78</v>
      </c>
      <c r="D23" s="51">
        <v>18549721.51</v>
      </c>
      <c r="E23" s="51">
        <f t="shared" si="0"/>
        <v>94.98981247898908</v>
      </c>
      <c r="F23" s="51">
        <v>11699913.47</v>
      </c>
      <c r="G23" s="51">
        <f t="shared" si="1"/>
        <v>6849808.040000001</v>
      </c>
      <c r="H23" s="51">
        <f t="shared" si="2"/>
        <v>158.54580085197844</v>
      </c>
    </row>
    <row r="24" spans="1:8" s="24" customFormat="1" ht="52.5" customHeight="1">
      <c r="A24" s="40" t="s">
        <v>135</v>
      </c>
      <c r="B24" s="28" t="s">
        <v>136</v>
      </c>
      <c r="C24" s="51">
        <v>3681796</v>
      </c>
      <c r="D24" s="51">
        <v>3681796</v>
      </c>
      <c r="E24" s="51">
        <f t="shared" si="0"/>
        <v>100</v>
      </c>
      <c r="F24" s="51">
        <v>3707940</v>
      </c>
      <c r="G24" s="51">
        <f t="shared" si="1"/>
        <v>-26144</v>
      </c>
      <c r="H24" s="51">
        <f t="shared" si="2"/>
        <v>99.29491847225144</v>
      </c>
    </row>
    <row r="25" spans="1:8" s="24" customFormat="1" ht="51.75" customHeight="1">
      <c r="A25" s="40" t="s">
        <v>137</v>
      </c>
      <c r="B25" s="28" t="s">
        <v>138</v>
      </c>
      <c r="C25" s="51">
        <v>15000</v>
      </c>
      <c r="D25" s="51">
        <v>15000</v>
      </c>
      <c r="E25" s="51">
        <f>D25/C25*100</f>
        <v>100</v>
      </c>
      <c r="F25" s="51">
        <v>0</v>
      </c>
      <c r="G25" s="51">
        <f t="shared" si="1"/>
        <v>15000</v>
      </c>
      <c r="H25" s="51">
        <v>0</v>
      </c>
    </row>
    <row r="26" spans="1:8" s="23" customFormat="1" ht="54" customHeight="1">
      <c r="A26" s="43" t="s">
        <v>89</v>
      </c>
      <c r="B26" s="36" t="s">
        <v>98</v>
      </c>
      <c r="C26" s="47">
        <f>C27+C28+C29</f>
        <v>14649016.94</v>
      </c>
      <c r="D26" s="47">
        <f>D27+D28+D29</f>
        <v>14586953.16</v>
      </c>
      <c r="E26" s="47">
        <f t="shared" si="0"/>
        <v>99.57632802082077</v>
      </c>
      <c r="F26" s="47">
        <f>F27+F28+F29</f>
        <v>9845316.01</v>
      </c>
      <c r="G26" s="47">
        <f t="shared" si="1"/>
        <v>4741637.15</v>
      </c>
      <c r="H26" s="47">
        <f>D26/F26*100</f>
        <v>148.16135048569151</v>
      </c>
    </row>
    <row r="27" spans="1:8" s="24" customFormat="1" ht="38.25" customHeight="1">
      <c r="A27" s="44" t="s">
        <v>139</v>
      </c>
      <c r="B27" s="37" t="s">
        <v>140</v>
      </c>
      <c r="C27" s="51">
        <v>54293.02</v>
      </c>
      <c r="D27" s="51">
        <v>0</v>
      </c>
      <c r="E27" s="51">
        <f t="shared" si="0"/>
        <v>0</v>
      </c>
      <c r="F27" s="51">
        <v>0</v>
      </c>
      <c r="G27" s="51">
        <f t="shared" si="1"/>
        <v>0</v>
      </c>
      <c r="H27" s="51">
        <v>0</v>
      </c>
    </row>
    <row r="28" spans="1:8" s="24" customFormat="1" ht="55.5" customHeight="1">
      <c r="A28" s="44" t="s">
        <v>141</v>
      </c>
      <c r="B28" s="37" t="s">
        <v>142</v>
      </c>
      <c r="C28" s="51">
        <v>5517084.52</v>
      </c>
      <c r="D28" s="51">
        <v>5509313.76</v>
      </c>
      <c r="E28" s="51">
        <f t="shared" si="0"/>
        <v>99.85915097055647</v>
      </c>
      <c r="F28" s="51">
        <v>4950067.01</v>
      </c>
      <c r="G28" s="51">
        <f t="shared" si="1"/>
        <v>559246.75</v>
      </c>
      <c r="H28" s="51">
        <f aca="true" t="shared" si="5" ref="H28:H34">D28/F28*100</f>
        <v>111.29776119939838</v>
      </c>
    </row>
    <row r="29" spans="1:8" s="24" customFormat="1" ht="50.25" customHeight="1">
      <c r="A29" s="44" t="s">
        <v>143</v>
      </c>
      <c r="B29" s="37" t="s">
        <v>144</v>
      </c>
      <c r="C29" s="51">
        <v>9077639.4</v>
      </c>
      <c r="D29" s="51">
        <v>9077639.4</v>
      </c>
      <c r="E29" s="51">
        <f t="shared" si="0"/>
        <v>100</v>
      </c>
      <c r="F29" s="51">
        <v>4895249</v>
      </c>
      <c r="G29" s="51">
        <f t="shared" si="1"/>
        <v>4182390.4000000004</v>
      </c>
      <c r="H29" s="51">
        <f t="shared" si="5"/>
        <v>185.43774586338714</v>
      </c>
    </row>
    <row r="30" spans="1:8" s="23" customFormat="1" ht="39.75" customHeight="1">
      <c r="A30" s="43" t="s">
        <v>90</v>
      </c>
      <c r="B30" s="36" t="s">
        <v>99</v>
      </c>
      <c r="C30" s="47">
        <f>C31+C32+C33+C34+C35</f>
        <v>40605140.14</v>
      </c>
      <c r="D30" s="47">
        <f>D31+D32+D33+D34+D35</f>
        <v>39563584.68</v>
      </c>
      <c r="E30" s="47">
        <f t="shared" si="0"/>
        <v>97.43491721390718</v>
      </c>
      <c r="F30" s="47">
        <f>F31+F32+F33+F34</f>
        <v>35329814.56</v>
      </c>
      <c r="G30" s="47">
        <f t="shared" si="1"/>
        <v>4233770.119999997</v>
      </c>
      <c r="H30" s="47">
        <f t="shared" si="5"/>
        <v>111.98356168218733</v>
      </c>
    </row>
    <row r="31" spans="1:8" s="24" customFormat="1" ht="54.75" customHeight="1">
      <c r="A31" s="44" t="s">
        <v>145</v>
      </c>
      <c r="B31" s="37" t="s">
        <v>146</v>
      </c>
      <c r="C31" s="51">
        <v>31753872.86</v>
      </c>
      <c r="D31" s="51">
        <v>31517858.97</v>
      </c>
      <c r="E31" s="51">
        <f t="shared" si="0"/>
        <v>99.25673982811306</v>
      </c>
      <c r="F31" s="51">
        <v>30814787.96</v>
      </c>
      <c r="G31" s="51">
        <f t="shared" si="1"/>
        <v>703071.0099999979</v>
      </c>
      <c r="H31" s="51">
        <f t="shared" si="5"/>
        <v>102.2816026218082</v>
      </c>
    </row>
    <row r="32" spans="1:8" s="24" customFormat="1" ht="51.75" customHeight="1">
      <c r="A32" s="44" t="s">
        <v>147</v>
      </c>
      <c r="B32" s="37" t="s">
        <v>148</v>
      </c>
      <c r="C32" s="51">
        <v>24200</v>
      </c>
      <c r="D32" s="51">
        <v>24200</v>
      </c>
      <c r="E32" s="51">
        <f t="shared" si="0"/>
        <v>100</v>
      </c>
      <c r="F32" s="51">
        <v>15495</v>
      </c>
      <c r="G32" s="51">
        <f t="shared" si="1"/>
        <v>8705</v>
      </c>
      <c r="H32" s="51">
        <f>D32/F32*100</f>
        <v>156.17941271377865</v>
      </c>
    </row>
    <row r="33" spans="1:8" s="24" customFormat="1" ht="52.5" customHeight="1">
      <c r="A33" s="44" t="s">
        <v>149</v>
      </c>
      <c r="B33" s="37" t="s">
        <v>150</v>
      </c>
      <c r="C33" s="51">
        <v>5266120.32</v>
      </c>
      <c r="D33" s="51">
        <v>5265572.25</v>
      </c>
      <c r="E33" s="51">
        <f t="shared" si="0"/>
        <v>99.98959252795804</v>
      </c>
      <c r="F33" s="51">
        <v>4462126</v>
      </c>
      <c r="G33" s="51">
        <f t="shared" si="1"/>
        <v>803446.25</v>
      </c>
      <c r="H33" s="51">
        <f t="shared" si="5"/>
        <v>118.00590682558045</v>
      </c>
    </row>
    <row r="34" spans="1:8" s="24" customFormat="1" ht="35.25" customHeight="1">
      <c r="A34" s="44" t="s">
        <v>151</v>
      </c>
      <c r="B34" s="37" t="s">
        <v>152</v>
      </c>
      <c r="C34" s="61">
        <v>42645.4</v>
      </c>
      <c r="D34" s="61">
        <v>42645.4</v>
      </c>
      <c r="E34" s="61">
        <f t="shared" si="0"/>
        <v>100</v>
      </c>
      <c r="F34" s="61">
        <v>37405.6</v>
      </c>
      <c r="G34" s="61">
        <f t="shared" si="1"/>
        <v>5239.800000000003</v>
      </c>
      <c r="H34" s="61">
        <f t="shared" si="5"/>
        <v>114.0080629638343</v>
      </c>
    </row>
    <row r="35" spans="1:8" s="24" customFormat="1" ht="56.25" customHeight="1">
      <c r="A35" s="44" t="s">
        <v>168</v>
      </c>
      <c r="B35" s="37" t="s">
        <v>169</v>
      </c>
      <c r="C35" s="58">
        <v>3518301.56</v>
      </c>
      <c r="D35" s="58">
        <v>2713308.06</v>
      </c>
      <c r="E35" s="58">
        <f t="shared" si="0"/>
        <v>77.11982653357322</v>
      </c>
      <c r="F35" s="58">
        <v>0</v>
      </c>
      <c r="G35" s="58">
        <f t="shared" si="1"/>
        <v>2713308.06</v>
      </c>
      <c r="H35" s="58">
        <v>0</v>
      </c>
    </row>
    <row r="36" spans="1:8" s="23" customFormat="1" ht="40.5" customHeight="1">
      <c r="A36" s="43" t="s">
        <v>91</v>
      </c>
      <c r="B36" s="36" t="s">
        <v>170</v>
      </c>
      <c r="C36" s="62">
        <f>C37</f>
        <v>0</v>
      </c>
      <c r="D36" s="62">
        <f>D37</f>
        <v>0</v>
      </c>
      <c r="E36" s="62">
        <v>0</v>
      </c>
      <c r="F36" s="62">
        <v>0</v>
      </c>
      <c r="G36" s="62">
        <v>0</v>
      </c>
      <c r="H36" s="62">
        <v>0</v>
      </c>
    </row>
    <row r="37" spans="1:8" s="24" customFormat="1" ht="49.5" customHeight="1">
      <c r="A37" s="44" t="s">
        <v>153</v>
      </c>
      <c r="B37" s="37" t="s">
        <v>171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</row>
    <row r="38" spans="1:8" s="23" customFormat="1" ht="39" customHeight="1">
      <c r="A38" s="43" t="s">
        <v>92</v>
      </c>
      <c r="B38" s="36" t="s">
        <v>100</v>
      </c>
      <c r="C38" s="47">
        <f>C39</f>
        <v>1220505.65</v>
      </c>
      <c r="D38" s="47">
        <f>D39</f>
        <v>1220505.65</v>
      </c>
      <c r="E38" s="47">
        <f t="shared" si="0"/>
        <v>100</v>
      </c>
      <c r="F38" s="47">
        <f>F39</f>
        <v>582245.4</v>
      </c>
      <c r="G38" s="47">
        <f aca="true" t="shared" si="6" ref="G38:G51">D38-F38</f>
        <v>638260.2499999999</v>
      </c>
      <c r="H38" s="47">
        <f aca="true" t="shared" si="7" ref="H38:H43">D38/F38*100</f>
        <v>209.62048819964912</v>
      </c>
    </row>
    <row r="39" spans="1:8" s="24" customFormat="1" ht="68.25" customHeight="1">
      <c r="A39" s="44" t="s">
        <v>154</v>
      </c>
      <c r="B39" s="37" t="s">
        <v>155</v>
      </c>
      <c r="C39" s="51">
        <v>1220505.65</v>
      </c>
      <c r="D39" s="51">
        <v>1220505.65</v>
      </c>
      <c r="E39" s="51">
        <f>D39/C39*100</f>
        <v>100</v>
      </c>
      <c r="F39" s="51">
        <v>582245.4</v>
      </c>
      <c r="G39" s="51">
        <f t="shared" si="6"/>
        <v>638260.2499999999</v>
      </c>
      <c r="H39" s="51">
        <f t="shared" si="7"/>
        <v>209.62048819964912</v>
      </c>
    </row>
    <row r="40" spans="1:8" s="23" customFormat="1" ht="51" customHeight="1">
      <c r="A40" s="43" t="s">
        <v>93</v>
      </c>
      <c r="B40" s="36" t="s">
        <v>101</v>
      </c>
      <c r="C40" s="50">
        <f>C41</f>
        <v>1147098.97</v>
      </c>
      <c r="D40" s="50">
        <f>D41</f>
        <v>1062098.97</v>
      </c>
      <c r="E40" s="50">
        <f aca="true" t="shared" si="8" ref="E40:E51">D40/C40*100</f>
        <v>92.59000293584083</v>
      </c>
      <c r="F40" s="50">
        <f>F41</f>
        <v>376717.71</v>
      </c>
      <c r="G40" s="50">
        <f t="shared" si="6"/>
        <v>685381.26</v>
      </c>
      <c r="H40" s="50">
        <f t="shared" si="7"/>
        <v>281.934971944908</v>
      </c>
    </row>
    <row r="41" spans="1:8" s="24" customFormat="1" ht="49.5" customHeight="1">
      <c r="A41" s="44" t="s">
        <v>156</v>
      </c>
      <c r="B41" s="37" t="s">
        <v>172</v>
      </c>
      <c r="C41" s="51">
        <v>1147098.97</v>
      </c>
      <c r="D41" s="51">
        <v>1062098.97</v>
      </c>
      <c r="E41" s="51">
        <f t="shared" si="8"/>
        <v>92.59000293584083</v>
      </c>
      <c r="F41" s="51">
        <v>376717.71</v>
      </c>
      <c r="G41" s="51">
        <f t="shared" si="6"/>
        <v>685381.26</v>
      </c>
      <c r="H41" s="51">
        <f t="shared" si="7"/>
        <v>281.934971944908</v>
      </c>
    </row>
    <row r="42" spans="1:8" s="23" customFormat="1" ht="38.25" customHeight="1">
      <c r="A42" s="43" t="s">
        <v>102</v>
      </c>
      <c r="B42" s="36" t="s">
        <v>103</v>
      </c>
      <c r="C42" s="50">
        <f>C43+C44</f>
        <v>2575151.75</v>
      </c>
      <c r="D42" s="50">
        <f>D43+D44</f>
        <v>2570629.16</v>
      </c>
      <c r="E42" s="50">
        <f t="shared" si="8"/>
        <v>99.82437578678616</v>
      </c>
      <c r="F42" s="50">
        <f>F43+F44</f>
        <v>2044432.98</v>
      </c>
      <c r="G42" s="50">
        <f t="shared" si="6"/>
        <v>526196.1800000002</v>
      </c>
      <c r="H42" s="50">
        <f t="shared" si="7"/>
        <v>125.73800095907276</v>
      </c>
    </row>
    <row r="43" spans="1:8" s="24" customFormat="1" ht="38.25" customHeight="1">
      <c r="A43" s="44" t="s">
        <v>157</v>
      </c>
      <c r="B43" s="37" t="s">
        <v>158</v>
      </c>
      <c r="C43" s="51">
        <v>2455151.75</v>
      </c>
      <c r="D43" s="51">
        <v>2450629.97</v>
      </c>
      <c r="E43" s="51">
        <f t="shared" si="8"/>
        <v>99.81582482630657</v>
      </c>
      <c r="F43" s="51">
        <v>1951955.39</v>
      </c>
      <c r="G43" s="51">
        <f t="shared" si="6"/>
        <v>498674.5800000003</v>
      </c>
      <c r="H43" s="51">
        <f t="shared" si="7"/>
        <v>125.54743733154683</v>
      </c>
    </row>
    <row r="44" spans="1:8" s="24" customFormat="1" ht="38.25" customHeight="1">
      <c r="A44" s="44" t="s">
        <v>173</v>
      </c>
      <c r="B44" s="37" t="s">
        <v>159</v>
      </c>
      <c r="C44" s="51">
        <v>120000</v>
      </c>
      <c r="D44" s="51">
        <v>119999.19</v>
      </c>
      <c r="E44" s="51">
        <f t="shared" si="8"/>
        <v>99.999325</v>
      </c>
      <c r="F44" s="51">
        <v>92477.59</v>
      </c>
      <c r="G44" s="51">
        <f t="shared" si="6"/>
        <v>27521.600000000006</v>
      </c>
      <c r="H44" s="51">
        <f>D44/F44*100</f>
        <v>129.7602911148528</v>
      </c>
    </row>
    <row r="45" spans="1:8" s="23" customFormat="1" ht="72" customHeight="1">
      <c r="A45" s="43" t="s">
        <v>104</v>
      </c>
      <c r="B45" s="36" t="s">
        <v>106</v>
      </c>
      <c r="C45" s="47">
        <f>C46+C47+C48</f>
        <v>9512614.5</v>
      </c>
      <c r="D45" s="47">
        <f>D46+D47+D48</f>
        <v>9249450.98</v>
      </c>
      <c r="E45" s="47">
        <f t="shared" si="8"/>
        <v>97.23353111807485</v>
      </c>
      <c r="F45" s="47">
        <f>F46+F47</f>
        <v>3834866.4699999997</v>
      </c>
      <c r="G45" s="47">
        <f t="shared" si="6"/>
        <v>5414584.510000001</v>
      </c>
      <c r="H45" s="47">
        <f aca="true" t="shared" si="9" ref="H45:H51">D45/F45*100</f>
        <v>241.19356051528965</v>
      </c>
    </row>
    <row r="46" spans="1:8" s="24" customFormat="1" ht="51.75" customHeight="1">
      <c r="A46" s="44" t="s">
        <v>160</v>
      </c>
      <c r="B46" s="37" t="s">
        <v>162</v>
      </c>
      <c r="C46" s="51">
        <v>1234060.54</v>
      </c>
      <c r="D46" s="51">
        <v>1234060.54</v>
      </c>
      <c r="E46" s="51">
        <f t="shared" si="8"/>
        <v>100</v>
      </c>
      <c r="F46" s="51">
        <v>967797.84</v>
      </c>
      <c r="G46" s="51">
        <f t="shared" si="6"/>
        <v>266262.70000000007</v>
      </c>
      <c r="H46" s="51">
        <f t="shared" si="9"/>
        <v>127.51222300723467</v>
      </c>
    </row>
    <row r="47" spans="1:8" s="24" customFormat="1" ht="56.25" customHeight="1">
      <c r="A47" s="44" t="s">
        <v>175</v>
      </c>
      <c r="B47" s="37" t="s">
        <v>163</v>
      </c>
      <c r="C47" s="51">
        <v>7403652.96</v>
      </c>
      <c r="D47" s="61">
        <v>7140489.44</v>
      </c>
      <c r="E47" s="61">
        <f t="shared" si="8"/>
        <v>96.44549087562851</v>
      </c>
      <c r="F47" s="61">
        <v>2867068.63</v>
      </c>
      <c r="G47" s="61">
        <f t="shared" si="6"/>
        <v>4273420.8100000005</v>
      </c>
      <c r="H47" s="61">
        <f>D47/F47*100</f>
        <v>249.05191892807954</v>
      </c>
    </row>
    <row r="48" spans="1:8" s="24" customFormat="1" ht="56.25" customHeight="1">
      <c r="A48" s="44" t="s">
        <v>176</v>
      </c>
      <c r="B48" s="37" t="s">
        <v>174</v>
      </c>
      <c r="C48" s="63">
        <v>874901</v>
      </c>
      <c r="D48" s="58">
        <v>874901</v>
      </c>
      <c r="E48" s="58">
        <f>D48/C48*100</f>
        <v>100</v>
      </c>
      <c r="F48" s="58">
        <v>0</v>
      </c>
      <c r="G48" s="58">
        <f t="shared" si="6"/>
        <v>874901</v>
      </c>
      <c r="H48" s="58">
        <v>0</v>
      </c>
    </row>
    <row r="49" spans="1:8" s="23" customFormat="1" ht="33.75" customHeight="1">
      <c r="A49" s="43" t="s">
        <v>105</v>
      </c>
      <c r="B49" s="36" t="s">
        <v>107</v>
      </c>
      <c r="C49" s="47">
        <f>C50</f>
        <v>350000</v>
      </c>
      <c r="D49" s="47">
        <f>D50</f>
        <v>349885.52</v>
      </c>
      <c r="E49" s="47">
        <f t="shared" si="8"/>
        <v>99.96729142857144</v>
      </c>
      <c r="F49" s="47">
        <f>F50</f>
        <v>219929.81</v>
      </c>
      <c r="G49" s="47">
        <f t="shared" si="6"/>
        <v>129955.71000000002</v>
      </c>
      <c r="H49" s="47">
        <f t="shared" si="9"/>
        <v>159.08962955044612</v>
      </c>
    </row>
    <row r="50" spans="1:8" s="23" customFormat="1" ht="52.5" customHeight="1">
      <c r="A50" s="44" t="s">
        <v>161</v>
      </c>
      <c r="B50" s="37" t="s">
        <v>164</v>
      </c>
      <c r="C50" s="51">
        <v>350000</v>
      </c>
      <c r="D50" s="57">
        <v>349885.52</v>
      </c>
      <c r="E50" s="58">
        <f t="shared" si="8"/>
        <v>99.96729142857144</v>
      </c>
      <c r="F50" s="57">
        <v>219929.81</v>
      </c>
      <c r="G50" s="58">
        <f t="shared" si="6"/>
        <v>129955.71000000002</v>
      </c>
      <c r="H50" s="48">
        <f t="shared" si="9"/>
        <v>159.08962955044612</v>
      </c>
    </row>
    <row r="51" spans="1:8" s="56" customFormat="1" ht="36" customHeight="1">
      <c r="A51" s="53"/>
      <c r="B51" s="54" t="s">
        <v>165</v>
      </c>
      <c r="C51" s="52">
        <f>C49+C45+C42+C40+C38+C36+C30+C26+C22+C19+C16+C6</f>
        <v>217605679.79000002</v>
      </c>
      <c r="D51" s="59">
        <f>D6+D16+D19+D22+D26+D30+D36+D38+D40+D42+D45+D49</f>
        <v>209141883.57999998</v>
      </c>
      <c r="E51" s="60">
        <f t="shared" si="8"/>
        <v>96.11048929505516</v>
      </c>
      <c r="F51" s="55">
        <f>F6+F16+F19+F22+F26+F30+F36+F38+F40+F42+F45+F49</f>
        <v>179040898.57</v>
      </c>
      <c r="G51" s="60">
        <f t="shared" si="6"/>
        <v>30100985.00999999</v>
      </c>
      <c r="H51" s="55">
        <f t="shared" si="9"/>
        <v>116.81235139591936</v>
      </c>
    </row>
    <row r="52" spans="1:8" ht="18" customHeight="1" hidden="1">
      <c r="A52" s="45"/>
      <c r="B52" s="34"/>
      <c r="C52" s="2"/>
      <c r="D52" s="2"/>
      <c r="E52" s="2"/>
      <c r="F52" s="2"/>
      <c r="G52" s="2"/>
      <c r="H52" s="2"/>
    </row>
    <row r="53" spans="1:8" ht="78.75" customHeight="1" hidden="1">
      <c r="A53" s="46"/>
      <c r="B53" s="35"/>
      <c r="C53" s="3"/>
      <c r="D53" s="3"/>
      <c r="E53" s="3"/>
      <c r="F53" s="3"/>
      <c r="G53" s="3"/>
      <c r="H53" s="3"/>
    </row>
  </sheetData>
  <sheetProtection/>
  <mergeCells count="8"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>
      <c r="A1" s="78" t="s">
        <v>65</v>
      </c>
      <c r="B1" s="78"/>
      <c r="C1" s="78"/>
      <c r="D1" s="78"/>
      <c r="E1" s="78"/>
      <c r="F1" s="78"/>
      <c r="G1" s="78"/>
      <c r="H1" s="78"/>
    </row>
    <row r="2" ht="12.75">
      <c r="H2" s="18" t="s">
        <v>1</v>
      </c>
    </row>
    <row r="3" spans="1:8" ht="39.75" customHeight="1">
      <c r="A3" s="79" t="s">
        <v>6</v>
      </c>
      <c r="B3" s="79" t="s">
        <v>7</v>
      </c>
      <c r="C3" s="77" t="s">
        <v>3</v>
      </c>
      <c r="D3" s="77" t="s">
        <v>0</v>
      </c>
      <c r="E3" s="75" t="s">
        <v>4</v>
      </c>
      <c r="F3" s="77" t="s">
        <v>83</v>
      </c>
      <c r="G3" s="77"/>
      <c r="H3" s="77"/>
    </row>
    <row r="4" spans="1:8" ht="48" customHeight="1">
      <c r="A4" s="79"/>
      <c r="B4" s="79"/>
      <c r="C4" s="81"/>
      <c r="D4" s="81"/>
      <c r="E4" s="76"/>
      <c r="F4" s="4" t="s">
        <v>0</v>
      </c>
      <c r="G4" s="4" t="s">
        <v>72</v>
      </c>
      <c r="H4" s="4" t="s">
        <v>5</v>
      </c>
    </row>
    <row r="5" spans="1:8" ht="15.75">
      <c r="A5" s="5" t="s">
        <v>8</v>
      </c>
      <c r="B5" s="6" t="s">
        <v>40</v>
      </c>
      <c r="C5" s="10">
        <f>C6+C7+C8+C9+C10+C11+C12</f>
        <v>31766917.75</v>
      </c>
      <c r="D5" s="10">
        <f>D6+D7+D8+D9+D10+D11+D12</f>
        <v>21001880.5</v>
      </c>
      <c r="E5" s="16">
        <f>D5/C5*100</f>
        <v>66.11242760560238</v>
      </c>
      <c r="F5" s="10">
        <f>F6+F7+F8+F9+F10+F11+F12</f>
        <v>19470025.67</v>
      </c>
      <c r="G5" s="10">
        <f aca="true" t="shared" si="0" ref="G5:G10">D5-F5</f>
        <v>1531854.8299999982</v>
      </c>
      <c r="H5" s="16">
        <f>D5/F5*100</f>
        <v>107.86775968333893</v>
      </c>
    </row>
    <row r="6" spans="1:8" ht="47.25">
      <c r="A6" s="7" t="s">
        <v>9</v>
      </c>
      <c r="B6" s="8" t="s">
        <v>41</v>
      </c>
      <c r="C6" s="14">
        <v>1357000</v>
      </c>
      <c r="D6" s="14">
        <v>939789.68</v>
      </c>
      <c r="E6" s="17">
        <f>D6/C6*100</f>
        <v>69.25495062638173</v>
      </c>
      <c r="F6" s="14">
        <v>878734.69</v>
      </c>
      <c r="G6" s="14">
        <f t="shared" si="0"/>
        <v>61054.99000000011</v>
      </c>
      <c r="H6" s="17">
        <f>D6/F6*100</f>
        <v>106.94805732547104</v>
      </c>
    </row>
    <row r="7" spans="1:8" ht="65.25" customHeight="1">
      <c r="A7" s="7" t="s">
        <v>73</v>
      </c>
      <c r="B7" s="8" t="s">
        <v>74</v>
      </c>
      <c r="C7" s="14">
        <v>262500</v>
      </c>
      <c r="D7" s="14">
        <v>174165.55</v>
      </c>
      <c r="E7" s="17">
        <f>D7/C7*100</f>
        <v>66.34878095238095</v>
      </c>
      <c r="F7" s="14">
        <v>164645.65</v>
      </c>
      <c r="G7" s="14">
        <f t="shared" si="0"/>
        <v>9519.899999999994</v>
      </c>
      <c r="H7" s="17">
        <f>D7/F7*100</f>
        <v>105.7820537621249</v>
      </c>
    </row>
    <row r="8" spans="1:8" ht="78.75">
      <c r="A8" s="7" t="s">
        <v>10</v>
      </c>
      <c r="B8" s="8" t="s">
        <v>42</v>
      </c>
      <c r="C8" s="14">
        <v>20381600.42</v>
      </c>
      <c r="D8" s="14">
        <v>13768956.35</v>
      </c>
      <c r="E8" s="17">
        <f>D8/C8*100</f>
        <v>67.5558153739921</v>
      </c>
      <c r="F8" s="14">
        <v>12915035.93</v>
      </c>
      <c r="G8" s="14">
        <f t="shared" si="0"/>
        <v>853920.4199999999</v>
      </c>
      <c r="H8" s="17">
        <f>D8/F8*100</f>
        <v>106.61183154757201</v>
      </c>
    </row>
    <row r="9" spans="1:8" ht="15.75">
      <c r="A9" s="7" t="s">
        <v>81</v>
      </c>
      <c r="B9" s="8" t="s">
        <v>82</v>
      </c>
      <c r="C9" s="14">
        <v>1300.8</v>
      </c>
      <c r="D9" s="14">
        <v>0</v>
      </c>
      <c r="E9" s="17">
        <v>0</v>
      </c>
      <c r="F9" s="14">
        <v>0</v>
      </c>
      <c r="G9" s="14">
        <f t="shared" si="0"/>
        <v>0</v>
      </c>
      <c r="H9" s="17">
        <v>0</v>
      </c>
    </row>
    <row r="10" spans="1:8" ht="63">
      <c r="A10" s="7" t="s">
        <v>11</v>
      </c>
      <c r="B10" s="8" t="s">
        <v>43</v>
      </c>
      <c r="C10" s="14">
        <v>3982700.24</v>
      </c>
      <c r="D10" s="14">
        <v>2593704.02</v>
      </c>
      <c r="E10" s="17">
        <f>D10/C10*100</f>
        <v>65.12425901277471</v>
      </c>
      <c r="F10" s="14">
        <v>2316887.05</v>
      </c>
      <c r="G10" s="14">
        <f t="shared" si="0"/>
        <v>276816.9700000002</v>
      </c>
      <c r="H10" s="17">
        <f>D10/F10*100</f>
        <v>111.94779736888772</v>
      </c>
    </row>
    <row r="11" spans="1:8" ht="15.75">
      <c r="A11" s="7" t="s">
        <v>12</v>
      </c>
      <c r="B11" s="8" t="s">
        <v>44</v>
      </c>
      <c r="C11" s="14">
        <v>36752.61</v>
      </c>
      <c r="D11" s="14">
        <v>0</v>
      </c>
      <c r="E11" s="17">
        <v>0</v>
      </c>
      <c r="F11" s="14">
        <v>0</v>
      </c>
      <c r="G11" s="14">
        <v>0</v>
      </c>
      <c r="H11" s="17">
        <v>0</v>
      </c>
    </row>
    <row r="12" spans="1:8" ht="15.75">
      <c r="A12" s="7" t="s">
        <v>13</v>
      </c>
      <c r="B12" s="8" t="s">
        <v>45</v>
      </c>
      <c r="C12" s="14">
        <v>5745063.68</v>
      </c>
      <c r="D12" s="14">
        <v>3525264.9</v>
      </c>
      <c r="E12" s="17">
        <f aca="true" t="shared" si="1" ref="E12:E19">D12/C12*100</f>
        <v>61.36163315773725</v>
      </c>
      <c r="F12" s="14">
        <v>3194722.35</v>
      </c>
      <c r="G12" s="14">
        <f aca="true" t="shared" si="2" ref="G12:G28">D12-F12</f>
        <v>330542.5499999998</v>
      </c>
      <c r="H12" s="17">
        <f aca="true" t="shared" si="3" ref="H12:H22">D12/F12*100</f>
        <v>110.34651884537008</v>
      </c>
    </row>
    <row r="13" spans="1:8" ht="47.25">
      <c r="A13" s="5" t="s">
        <v>14</v>
      </c>
      <c r="B13" s="6" t="s">
        <v>46</v>
      </c>
      <c r="C13" s="10">
        <f>C14+C15</f>
        <v>379000</v>
      </c>
      <c r="D13" s="10">
        <f>D14+D15</f>
        <v>108109.1</v>
      </c>
      <c r="E13" s="16">
        <f t="shared" si="1"/>
        <v>28.524828496042222</v>
      </c>
      <c r="F13" s="10">
        <f>F14+F15</f>
        <v>160301.49</v>
      </c>
      <c r="G13" s="10">
        <f t="shared" si="2"/>
        <v>-52192.389999999985</v>
      </c>
      <c r="H13" s="16">
        <f t="shared" si="3"/>
        <v>67.44110737835314</v>
      </c>
    </row>
    <row r="14" spans="1:8" ht="48.75" customHeight="1">
      <c r="A14" s="7" t="s">
        <v>70</v>
      </c>
      <c r="B14" s="8" t="s">
        <v>71</v>
      </c>
      <c r="C14" s="14">
        <v>216000</v>
      </c>
      <c r="D14" s="14">
        <v>0</v>
      </c>
      <c r="E14" s="17">
        <f t="shared" si="1"/>
        <v>0</v>
      </c>
      <c r="F14" s="14">
        <v>57930.29</v>
      </c>
      <c r="G14" s="14">
        <f t="shared" si="2"/>
        <v>-57930.29</v>
      </c>
      <c r="H14" s="17">
        <f t="shared" si="3"/>
        <v>0</v>
      </c>
    </row>
    <row r="15" spans="1:8" ht="47.25">
      <c r="A15" s="7" t="s">
        <v>15</v>
      </c>
      <c r="B15" s="8" t="s">
        <v>47</v>
      </c>
      <c r="C15" s="14">
        <v>163000</v>
      </c>
      <c r="D15" s="14">
        <v>108109.1</v>
      </c>
      <c r="E15" s="17">
        <f t="shared" si="1"/>
        <v>66.32460122699388</v>
      </c>
      <c r="F15" s="14">
        <v>102371.2</v>
      </c>
      <c r="G15" s="14">
        <f t="shared" si="2"/>
        <v>5737.900000000009</v>
      </c>
      <c r="H15" s="17">
        <f t="shared" si="3"/>
        <v>105.60499437341753</v>
      </c>
    </row>
    <row r="16" spans="1:8" ht="15.75">
      <c r="A16" s="5" t="s">
        <v>16</v>
      </c>
      <c r="B16" s="6" t="s">
        <v>48</v>
      </c>
      <c r="C16" s="10">
        <f>C17+C18+C19+C20</f>
        <v>13928561.950000001</v>
      </c>
      <c r="D16" s="10">
        <f>D17+D18+D19+D20</f>
        <v>8447317.309999999</v>
      </c>
      <c r="E16" s="16">
        <f t="shared" si="1"/>
        <v>60.64744759957074</v>
      </c>
      <c r="F16" s="10">
        <f>F17+F18+F19+F20</f>
        <v>6120134.51</v>
      </c>
      <c r="G16" s="10">
        <f t="shared" si="2"/>
        <v>2327182.799999999</v>
      </c>
      <c r="H16" s="16">
        <f t="shared" si="3"/>
        <v>138.02502700222513</v>
      </c>
    </row>
    <row r="17" spans="1:8" ht="15.75">
      <c r="A17" s="7" t="s">
        <v>66</v>
      </c>
      <c r="B17" s="8" t="s">
        <v>67</v>
      </c>
      <c r="C17" s="14">
        <v>127093.65</v>
      </c>
      <c r="D17" s="14">
        <v>30593</v>
      </c>
      <c r="E17" s="17">
        <f t="shared" si="1"/>
        <v>24.071226217832283</v>
      </c>
      <c r="F17" s="14">
        <v>80000</v>
      </c>
      <c r="G17" s="14">
        <f t="shared" si="2"/>
        <v>-49407</v>
      </c>
      <c r="H17" s="17">
        <f t="shared" si="3"/>
        <v>38.24125</v>
      </c>
    </row>
    <row r="18" spans="1:8" ht="15.75">
      <c r="A18" s="7" t="s">
        <v>17</v>
      </c>
      <c r="B18" s="8" t="s">
        <v>49</v>
      </c>
      <c r="C18" s="14">
        <v>2600000</v>
      </c>
      <c r="D18" s="14">
        <v>2450000</v>
      </c>
      <c r="E18" s="17">
        <f t="shared" si="1"/>
        <v>94.23076923076923</v>
      </c>
      <c r="F18" s="14">
        <v>2059330</v>
      </c>
      <c r="G18" s="14">
        <f t="shared" si="2"/>
        <v>390670</v>
      </c>
      <c r="H18" s="17">
        <f t="shared" si="3"/>
        <v>118.97073319963289</v>
      </c>
    </row>
    <row r="19" spans="1:8" ht="15.75">
      <c r="A19" s="7" t="s">
        <v>18</v>
      </c>
      <c r="B19" s="8" t="s">
        <v>50</v>
      </c>
      <c r="C19" s="14">
        <v>10786468.3</v>
      </c>
      <c r="D19" s="14">
        <v>5806724.31</v>
      </c>
      <c r="E19" s="17">
        <f t="shared" si="1"/>
        <v>53.83341561389467</v>
      </c>
      <c r="F19" s="14">
        <v>3842934.51</v>
      </c>
      <c r="G19" s="14">
        <f t="shared" si="2"/>
        <v>1963789.7999999998</v>
      </c>
      <c r="H19" s="17">
        <f t="shared" si="3"/>
        <v>151.1013079949676</v>
      </c>
    </row>
    <row r="20" spans="1:8" ht="31.5">
      <c r="A20" s="7" t="s">
        <v>19</v>
      </c>
      <c r="B20" s="8" t="s">
        <v>51</v>
      </c>
      <c r="C20" s="14">
        <v>415000</v>
      </c>
      <c r="D20" s="14">
        <v>160000</v>
      </c>
      <c r="E20" s="17">
        <f>D20/C20*100</f>
        <v>38.55421686746988</v>
      </c>
      <c r="F20" s="14">
        <v>137870</v>
      </c>
      <c r="G20" s="14">
        <f t="shared" si="2"/>
        <v>22130</v>
      </c>
      <c r="H20" s="17">
        <f t="shared" si="3"/>
        <v>116.05135272358018</v>
      </c>
    </row>
    <row r="21" spans="1:8" ht="31.5">
      <c r="A21" s="5" t="s">
        <v>20</v>
      </c>
      <c r="B21" s="6" t="s">
        <v>52</v>
      </c>
      <c r="C21" s="10">
        <f>C22+C23+C24</f>
        <v>19761736.43</v>
      </c>
      <c r="D21" s="10">
        <f>D22+D23+D24</f>
        <v>16790598.06</v>
      </c>
      <c r="E21" s="16">
        <f aca="true" t="shared" si="4" ref="E21:E28">D21/C21*100</f>
        <v>84.96519584438157</v>
      </c>
      <c r="F21" s="10">
        <f>F22+F23+F24</f>
        <v>3003777.91</v>
      </c>
      <c r="G21" s="10">
        <f t="shared" si="2"/>
        <v>13786820.149999999</v>
      </c>
      <c r="H21" s="16">
        <f t="shared" si="3"/>
        <v>558.9826732562927</v>
      </c>
    </row>
    <row r="22" spans="1:8" ht="15.75">
      <c r="A22" s="7" t="s">
        <v>21</v>
      </c>
      <c r="B22" s="8" t="s">
        <v>53</v>
      </c>
      <c r="C22" s="14">
        <v>177000</v>
      </c>
      <c r="D22" s="14">
        <v>71546.56</v>
      </c>
      <c r="E22" s="17">
        <f t="shared" si="4"/>
        <v>40.42178531073446</v>
      </c>
      <c r="F22" s="14">
        <v>479880.54</v>
      </c>
      <c r="G22" s="14">
        <f t="shared" si="2"/>
        <v>-408333.98</v>
      </c>
      <c r="H22" s="17">
        <f t="shared" si="3"/>
        <v>14.909243871401829</v>
      </c>
    </row>
    <row r="23" spans="1:8" ht="15.75">
      <c r="A23" s="7" t="s">
        <v>22</v>
      </c>
      <c r="B23" s="8" t="s">
        <v>54</v>
      </c>
      <c r="C23" s="14">
        <v>19244736.43</v>
      </c>
      <c r="D23" s="14">
        <v>16510377.2</v>
      </c>
      <c r="E23" s="17">
        <f t="shared" si="4"/>
        <v>85.79165144741864</v>
      </c>
      <c r="F23" s="14">
        <v>2323834.61</v>
      </c>
      <c r="G23" s="14">
        <f t="shared" si="2"/>
        <v>14186542.59</v>
      </c>
      <c r="H23" s="17">
        <f aca="true" t="shared" si="5" ref="H23:H28">D23/F23*100</f>
        <v>710.4798736085612</v>
      </c>
    </row>
    <row r="24" spans="1:8" ht="15.75">
      <c r="A24" s="7" t="s">
        <v>23</v>
      </c>
      <c r="B24" s="8" t="s">
        <v>55</v>
      </c>
      <c r="C24" s="14">
        <v>340000</v>
      </c>
      <c r="D24" s="14">
        <v>208674.3</v>
      </c>
      <c r="E24" s="17">
        <f t="shared" si="4"/>
        <v>61.374794117647056</v>
      </c>
      <c r="F24" s="14">
        <v>200062.76</v>
      </c>
      <c r="G24" s="14">
        <f t="shared" si="2"/>
        <v>8611.539999999979</v>
      </c>
      <c r="H24" s="17">
        <f t="shared" si="5"/>
        <v>104.30441927323204</v>
      </c>
    </row>
    <row r="25" spans="1:8" ht="15.75">
      <c r="A25" s="5" t="s">
        <v>24</v>
      </c>
      <c r="B25" s="6" t="s">
        <v>56</v>
      </c>
      <c r="C25" s="10">
        <f>C26+C27+C28+C29+C30+C31</f>
        <v>87959569.04</v>
      </c>
      <c r="D25" s="10">
        <f>D26+D27+D28+D29+D30+D31</f>
        <v>54943339.16000001</v>
      </c>
      <c r="E25" s="16">
        <f t="shared" si="4"/>
        <v>62.46431145543049</v>
      </c>
      <c r="F25" s="10">
        <f>F26+F27+F28+F29+F30+F31</f>
        <v>54857991.37</v>
      </c>
      <c r="G25" s="10">
        <f t="shared" si="2"/>
        <v>85347.790000014</v>
      </c>
      <c r="H25" s="16">
        <f t="shared" si="5"/>
        <v>100.15557950239989</v>
      </c>
    </row>
    <row r="26" spans="1:8" ht="15.75">
      <c r="A26" s="7" t="s">
        <v>25</v>
      </c>
      <c r="B26" s="8" t="s">
        <v>57</v>
      </c>
      <c r="C26" s="14">
        <v>22304473.64</v>
      </c>
      <c r="D26" s="14">
        <v>12664049.34</v>
      </c>
      <c r="E26" s="17">
        <f t="shared" si="4"/>
        <v>56.778068581222975</v>
      </c>
      <c r="F26" s="14">
        <v>13702727.75</v>
      </c>
      <c r="G26" s="14">
        <f t="shared" si="2"/>
        <v>-1038678.4100000001</v>
      </c>
      <c r="H26" s="17">
        <f t="shared" si="5"/>
        <v>92.41991500560901</v>
      </c>
    </row>
    <row r="27" spans="1:8" ht="15.75">
      <c r="A27" s="7" t="s">
        <v>26</v>
      </c>
      <c r="B27" s="8" t="s">
        <v>2</v>
      </c>
      <c r="C27" s="14">
        <v>54752039.1</v>
      </c>
      <c r="D27" s="14">
        <v>34265034.7</v>
      </c>
      <c r="E27" s="17">
        <f t="shared" si="4"/>
        <v>62.582207463392905</v>
      </c>
      <c r="F27" s="14">
        <v>35531221.33</v>
      </c>
      <c r="G27" s="14">
        <f t="shared" si="2"/>
        <v>-1266186.6299999952</v>
      </c>
      <c r="H27" s="17">
        <f t="shared" si="5"/>
        <v>96.4364111826043</v>
      </c>
    </row>
    <row r="28" spans="1:8" ht="15.75">
      <c r="A28" s="7" t="s">
        <v>27</v>
      </c>
      <c r="B28" s="8" t="s">
        <v>58</v>
      </c>
      <c r="C28" s="14">
        <v>2555715.19</v>
      </c>
      <c r="D28" s="14">
        <v>1671266.88</v>
      </c>
      <c r="E28" s="17">
        <f t="shared" si="4"/>
        <v>65.39331481611612</v>
      </c>
      <c r="F28" s="14">
        <v>1557834.23</v>
      </c>
      <c r="G28" s="14">
        <f t="shared" si="2"/>
        <v>113432.6499999999</v>
      </c>
      <c r="H28" s="17">
        <f t="shared" si="5"/>
        <v>107.28143263356075</v>
      </c>
    </row>
    <row r="29" spans="1:8" ht="31.5">
      <c r="A29" s="7" t="s">
        <v>28</v>
      </c>
      <c r="B29" s="8" t="s">
        <v>59</v>
      </c>
      <c r="C29" s="14">
        <v>25000</v>
      </c>
      <c r="D29" s="14">
        <v>2000</v>
      </c>
      <c r="E29" s="17">
        <f>D29/C29*100</f>
        <v>8</v>
      </c>
      <c r="F29" s="14">
        <v>800</v>
      </c>
      <c r="G29" s="14">
        <f aca="true" t="shared" si="6" ref="G29:G41">D29-F29</f>
        <v>1200</v>
      </c>
      <c r="H29" s="17">
        <f>D29/F29*100</f>
        <v>250</v>
      </c>
    </row>
    <row r="30" spans="1:8" ht="18" customHeight="1">
      <c r="A30" s="7" t="s">
        <v>29</v>
      </c>
      <c r="B30" s="8" t="s">
        <v>60</v>
      </c>
      <c r="C30" s="14">
        <v>753590</v>
      </c>
      <c r="D30" s="14">
        <v>583287.49</v>
      </c>
      <c r="E30" s="17">
        <f aca="true" t="shared" si="7" ref="E30:E35">D30/C30*100</f>
        <v>77.40117172467788</v>
      </c>
      <c r="F30" s="14">
        <v>645909.6</v>
      </c>
      <c r="G30" s="14">
        <f t="shared" si="6"/>
        <v>-62622.109999999986</v>
      </c>
      <c r="H30" s="17">
        <f aca="true" t="shared" si="8" ref="H30:H41">D30/F30*100</f>
        <v>90.30481819746912</v>
      </c>
    </row>
    <row r="31" spans="1:8" ht="15.75">
      <c r="A31" s="7" t="s">
        <v>30</v>
      </c>
      <c r="B31" s="8" t="s">
        <v>61</v>
      </c>
      <c r="C31" s="14">
        <v>7568751.11</v>
      </c>
      <c r="D31" s="14">
        <v>5757700.75</v>
      </c>
      <c r="E31" s="17">
        <f t="shared" si="7"/>
        <v>76.07200535888674</v>
      </c>
      <c r="F31" s="14">
        <v>3419498.46</v>
      </c>
      <c r="G31" s="14">
        <f t="shared" si="6"/>
        <v>2338202.29</v>
      </c>
      <c r="H31" s="17">
        <f t="shared" si="8"/>
        <v>168.37851566103646</v>
      </c>
    </row>
    <row r="32" spans="1:8" ht="15.75">
      <c r="A32" s="5" t="s">
        <v>31</v>
      </c>
      <c r="B32" s="6" t="s">
        <v>62</v>
      </c>
      <c r="C32" s="10">
        <f>C33</f>
        <v>6093569</v>
      </c>
      <c r="D32" s="10">
        <f>D33</f>
        <v>4035451.77</v>
      </c>
      <c r="E32" s="16">
        <f t="shared" si="7"/>
        <v>66.22476532226024</v>
      </c>
      <c r="F32" s="10">
        <f>F33</f>
        <v>4423412.38</v>
      </c>
      <c r="G32" s="10">
        <f t="shared" si="6"/>
        <v>-387960.60999999987</v>
      </c>
      <c r="H32" s="16">
        <f t="shared" si="8"/>
        <v>91.22938182851493</v>
      </c>
    </row>
    <row r="33" spans="1:8" ht="15.75">
      <c r="A33" s="7" t="s">
        <v>32</v>
      </c>
      <c r="B33" s="8" t="s">
        <v>63</v>
      </c>
      <c r="C33" s="14">
        <v>6093569</v>
      </c>
      <c r="D33" s="14">
        <v>4035451.77</v>
      </c>
      <c r="E33" s="17">
        <f t="shared" si="7"/>
        <v>66.22476532226024</v>
      </c>
      <c r="F33" s="14">
        <v>4423412.38</v>
      </c>
      <c r="G33" s="14">
        <f t="shared" si="6"/>
        <v>-387960.60999999987</v>
      </c>
      <c r="H33" s="17">
        <f t="shared" si="8"/>
        <v>91.22938182851493</v>
      </c>
    </row>
    <row r="34" spans="1:8" ht="15.75">
      <c r="A34" s="5" t="s">
        <v>33</v>
      </c>
      <c r="B34" s="6">
        <v>1000</v>
      </c>
      <c r="C34" s="10">
        <f>C35+C36+C37+C38</f>
        <v>5792703.7</v>
      </c>
      <c r="D34" s="10">
        <f>D35+D36+D37+D38</f>
        <v>5145320.38</v>
      </c>
      <c r="E34" s="16">
        <f t="shared" si="7"/>
        <v>88.8241596061611</v>
      </c>
      <c r="F34" s="10">
        <f>F35+F36+F37+F38</f>
        <v>2604055.02</v>
      </c>
      <c r="G34" s="10">
        <f t="shared" si="6"/>
        <v>2541265.36</v>
      </c>
      <c r="H34" s="16">
        <f t="shared" si="8"/>
        <v>197.58877368113366</v>
      </c>
    </row>
    <row r="35" spans="1:8" ht="15.75">
      <c r="A35" s="7" t="s">
        <v>34</v>
      </c>
      <c r="B35" s="8">
        <v>1001</v>
      </c>
      <c r="C35" s="14">
        <v>1900000</v>
      </c>
      <c r="D35" s="14">
        <v>1431990.89</v>
      </c>
      <c r="E35" s="17">
        <f t="shared" si="7"/>
        <v>75.36794157894737</v>
      </c>
      <c r="F35" s="14">
        <v>1410989.35</v>
      </c>
      <c r="G35" s="14">
        <f t="shared" si="6"/>
        <v>21001.539999999804</v>
      </c>
      <c r="H35" s="17">
        <f t="shared" si="8"/>
        <v>101.48842654269501</v>
      </c>
    </row>
    <row r="36" spans="1:8" ht="15.75">
      <c r="A36" s="7" t="s">
        <v>35</v>
      </c>
      <c r="B36" s="8">
        <v>1003</v>
      </c>
      <c r="C36" s="14">
        <v>1323000</v>
      </c>
      <c r="D36" s="14">
        <v>1323000</v>
      </c>
      <c r="E36" s="17">
        <f aca="true" t="shared" si="9" ref="E36:E43">D36/C36*100</f>
        <v>100</v>
      </c>
      <c r="F36" s="14">
        <v>393120</v>
      </c>
      <c r="G36" s="14">
        <f t="shared" si="6"/>
        <v>929880</v>
      </c>
      <c r="H36" s="17">
        <f>D36/F36*100</f>
        <v>336.53846153846155</v>
      </c>
    </row>
    <row r="37" spans="1:8" ht="15.75">
      <c r="A37" s="7" t="s">
        <v>68</v>
      </c>
      <c r="B37" s="8" t="s">
        <v>69</v>
      </c>
      <c r="C37" s="14">
        <v>2404703.7</v>
      </c>
      <c r="D37" s="14">
        <v>2265379.49</v>
      </c>
      <c r="E37" s="17">
        <f t="shared" si="9"/>
        <v>94.20617974680208</v>
      </c>
      <c r="F37" s="14">
        <v>681545.67</v>
      </c>
      <c r="G37" s="14">
        <f t="shared" si="6"/>
        <v>1583833.8200000003</v>
      </c>
      <c r="H37" s="17">
        <f t="shared" si="8"/>
        <v>332.38850890212535</v>
      </c>
    </row>
    <row r="38" spans="1:8" ht="31.5">
      <c r="A38" s="7" t="s">
        <v>36</v>
      </c>
      <c r="B38" s="8">
        <v>1006</v>
      </c>
      <c r="C38" s="14">
        <v>165000</v>
      </c>
      <c r="D38" s="14">
        <v>124950</v>
      </c>
      <c r="E38" s="17">
        <f t="shared" si="9"/>
        <v>75.72727272727273</v>
      </c>
      <c r="F38" s="14">
        <v>118400</v>
      </c>
      <c r="G38" s="14">
        <f t="shared" si="6"/>
        <v>6550</v>
      </c>
      <c r="H38" s="17">
        <f t="shared" si="8"/>
        <v>105.53209459459461</v>
      </c>
    </row>
    <row r="39" spans="1:8" ht="15.75">
      <c r="A39" s="5" t="s">
        <v>37</v>
      </c>
      <c r="B39" s="6">
        <v>1100</v>
      </c>
      <c r="C39" s="10">
        <f>C40+C41</f>
        <v>815591</v>
      </c>
      <c r="D39" s="10">
        <f>D40+D41</f>
        <v>506202.35</v>
      </c>
      <c r="E39" s="16">
        <f t="shared" si="9"/>
        <v>62.06571063192212</v>
      </c>
      <c r="F39" s="10">
        <f>F40+F41</f>
        <v>264321.14</v>
      </c>
      <c r="G39" s="10">
        <f t="shared" si="6"/>
        <v>241881.20999999996</v>
      </c>
      <c r="H39" s="17">
        <f t="shared" si="8"/>
        <v>191.51035365540568</v>
      </c>
    </row>
    <row r="40" spans="1:8" ht="15.75">
      <c r="A40" s="9" t="s">
        <v>38</v>
      </c>
      <c r="B40" s="8">
        <v>1101</v>
      </c>
      <c r="C40" s="14">
        <v>590591</v>
      </c>
      <c r="D40" s="14">
        <v>401074.67</v>
      </c>
      <c r="E40" s="17">
        <f t="shared" si="9"/>
        <v>67.910731792391</v>
      </c>
      <c r="F40" s="14">
        <v>123652.56</v>
      </c>
      <c r="G40" s="14">
        <f t="shared" si="6"/>
        <v>277422.11</v>
      </c>
      <c r="H40" s="17">
        <f t="shared" si="8"/>
        <v>324.3561394927853</v>
      </c>
    </row>
    <row r="41" spans="1:8" ht="15.75">
      <c r="A41" s="9" t="s">
        <v>75</v>
      </c>
      <c r="B41" s="8" t="s">
        <v>76</v>
      </c>
      <c r="C41" s="14">
        <v>225000</v>
      </c>
      <c r="D41" s="14">
        <v>105127.68</v>
      </c>
      <c r="E41" s="17">
        <f t="shared" si="9"/>
        <v>46.72341333333333</v>
      </c>
      <c r="F41" s="14">
        <v>140668.58</v>
      </c>
      <c r="G41" s="14">
        <f t="shared" si="6"/>
        <v>-35540.899999999994</v>
      </c>
      <c r="H41" s="17">
        <f t="shared" si="8"/>
        <v>74.73430100737492</v>
      </c>
    </row>
    <row r="42" spans="1:8" ht="47.25">
      <c r="A42" s="19" t="s">
        <v>77</v>
      </c>
      <c r="B42" s="6" t="s">
        <v>78</v>
      </c>
      <c r="C42" s="10">
        <f>C43</f>
        <v>1341.76</v>
      </c>
      <c r="D42" s="10">
        <f>D43</f>
        <v>1014.03</v>
      </c>
      <c r="E42" s="16">
        <f t="shared" si="9"/>
        <v>75.57461841163844</v>
      </c>
      <c r="F42" s="10">
        <f>F43</f>
        <v>1069.36</v>
      </c>
      <c r="G42" s="10">
        <f>D42-F42</f>
        <v>-55.32999999999993</v>
      </c>
      <c r="H42" s="16">
        <f>D42/F42*100</f>
        <v>94.82587716017058</v>
      </c>
    </row>
    <row r="43" spans="1:8" ht="31.5">
      <c r="A43" s="9" t="s">
        <v>79</v>
      </c>
      <c r="B43" s="8" t="s">
        <v>80</v>
      </c>
      <c r="C43" s="14">
        <v>1341.76</v>
      </c>
      <c r="D43" s="14">
        <v>1014.03</v>
      </c>
      <c r="E43" s="17">
        <f t="shared" si="9"/>
        <v>75.57461841163844</v>
      </c>
      <c r="F43" s="14">
        <v>1069.36</v>
      </c>
      <c r="G43" s="14">
        <f>D43-F43</f>
        <v>-55.32999999999993</v>
      </c>
      <c r="H43" s="17">
        <f>D43/F43*100</f>
        <v>94.82587716017058</v>
      </c>
    </row>
    <row r="44" spans="1:8" ht="15.75">
      <c r="A44" s="9"/>
      <c r="B44" s="8"/>
      <c r="C44" s="14"/>
      <c r="D44" s="14"/>
      <c r="E44" s="17"/>
      <c r="F44" s="14"/>
      <c r="G44" s="14"/>
      <c r="H44" s="17"/>
    </row>
    <row r="45" spans="1:8" ht="15.75">
      <c r="A45" s="80" t="s">
        <v>39</v>
      </c>
      <c r="B45" s="80"/>
      <c r="C45" s="10">
        <f>C5+C13+C16+C21+C25+C32+C34+C39+C42</f>
        <v>166498990.63</v>
      </c>
      <c r="D45" s="10">
        <f>D42+D39+D34+D32+D25+D21+D16+D13+D5</f>
        <v>110979232.66000001</v>
      </c>
      <c r="E45" s="16">
        <f>D45/C45*100</f>
        <v>66.65459786877749</v>
      </c>
      <c r="F45" s="10">
        <f>F5+F13+F16+F21+F25+F32+F34+F39+F42</f>
        <v>90905088.85</v>
      </c>
      <c r="G45" s="10">
        <f>D45-F45</f>
        <v>20074143.810000017</v>
      </c>
      <c r="H45" s="16">
        <f>D45/F45*100</f>
        <v>122.08253032250352</v>
      </c>
    </row>
    <row r="46" ht="13.5" thickBot="1"/>
    <row r="47" spans="1:8" ht="32.25" thickBot="1">
      <c r="A47" s="11" t="s">
        <v>64</v>
      </c>
      <c r="B47" s="12"/>
      <c r="C47" s="13">
        <v>-4564057.1</v>
      </c>
      <c r="D47" s="13">
        <v>12134473.76</v>
      </c>
      <c r="E47" s="12"/>
      <c r="F47" s="13">
        <v>6225384.17</v>
      </c>
      <c r="G47" s="13"/>
      <c r="H47" s="15"/>
    </row>
  </sheetData>
  <sheetProtection/>
  <mergeCells count="8">
    <mergeCell ref="E3:E4"/>
    <mergeCell ref="F3:H3"/>
    <mergeCell ref="A1:H1"/>
    <mergeCell ref="A3:A4"/>
    <mergeCell ref="B3:B4"/>
    <mergeCell ref="A45:B45"/>
    <mergeCell ref="C3:C4"/>
    <mergeCell ref="D3:D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2022-04-21T07:47:40Z</cp:lastPrinted>
  <dcterms:created xsi:type="dcterms:W3CDTF">2017-07-11T09:08:45Z</dcterms:created>
  <dcterms:modified xsi:type="dcterms:W3CDTF">2024-01-15T08:00:37Z</dcterms:modified>
  <cp:category/>
  <cp:version/>
  <cp:contentType/>
  <cp:contentStatus/>
</cp:coreProperties>
</file>